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ał 6 zlecone" sheetId="4" r:id="rId1"/>
    <sheet name="Arkusz1" sheetId="1" r:id="rId2"/>
    <sheet name="Arkusz2" sheetId="2" r:id="rId3"/>
    <sheet name="Arkusz3" sheetId="3" r:id="rId4"/>
  </sheets>
  <calcPr calcId="124519"/>
</workbook>
</file>

<file path=xl/calcChain.xml><?xml version="1.0" encoding="utf-8"?>
<calcChain xmlns="http://schemas.openxmlformats.org/spreadsheetml/2006/main">
  <c r="J60" i="4"/>
  <c r="J63"/>
  <c r="J64"/>
  <c r="J65"/>
  <c r="J66"/>
  <c r="J67"/>
  <c r="J68"/>
  <c r="J71"/>
  <c r="J73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8"/>
  <c r="J99"/>
  <c r="J102"/>
  <c r="J103"/>
  <c r="J104"/>
  <c r="J105"/>
  <c r="J106"/>
  <c r="J107"/>
  <c r="J108"/>
  <c r="J109"/>
  <c r="J110"/>
  <c r="J112"/>
  <c r="J113"/>
  <c r="J114"/>
  <c r="J115"/>
  <c r="J116"/>
  <c r="J117"/>
  <c r="J118"/>
  <c r="J119"/>
  <c r="J120"/>
  <c r="J121"/>
  <c r="J122"/>
  <c r="J125"/>
  <c r="J126"/>
  <c r="J127"/>
  <c r="J128"/>
  <c r="J129"/>
  <c r="J130"/>
  <c r="J131"/>
  <c r="J134"/>
  <c r="J135"/>
  <c r="J136"/>
  <c r="J137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8"/>
  <c r="J169"/>
  <c r="J170"/>
  <c r="J171"/>
  <c r="J174"/>
  <c r="J175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8"/>
  <c r="J199"/>
  <c r="J200"/>
  <c r="J201"/>
  <c r="J202"/>
  <c r="J203"/>
  <c r="J206"/>
  <c r="J207"/>
  <c r="J208"/>
  <c r="J209"/>
  <c r="J210"/>
  <c r="J211"/>
  <c r="J212"/>
  <c r="J213"/>
  <c r="J214"/>
  <c r="I177"/>
  <c r="J177" s="1"/>
  <c r="I139"/>
  <c r="J139" s="1"/>
  <c r="I133"/>
  <c r="J133" s="1"/>
  <c r="I62"/>
  <c r="I61" s="1"/>
  <c r="J61" s="1"/>
  <c r="I132"/>
  <c r="J132" s="1"/>
  <c r="I205"/>
  <c r="J205" s="1"/>
  <c r="I197"/>
  <c r="J197" s="1"/>
  <c r="I173"/>
  <c r="I172" s="1"/>
  <c r="J172" s="1"/>
  <c r="I167"/>
  <c r="J167" s="1"/>
  <c r="I124"/>
  <c r="I123" s="1"/>
  <c r="J123" s="1"/>
  <c r="I111"/>
  <c r="J111" s="1"/>
  <c r="I101"/>
  <c r="J101" s="1"/>
  <c r="I97"/>
  <c r="J97" s="1"/>
  <c r="I74"/>
  <c r="J74" s="1"/>
  <c r="I72"/>
  <c r="J72" s="1"/>
  <c r="I70"/>
  <c r="J70" s="1"/>
  <c r="I59"/>
  <c r="I58" s="1"/>
  <c r="J58" s="1"/>
  <c r="J10"/>
  <c r="J13"/>
  <c r="J16"/>
  <c r="J18"/>
  <c r="J20"/>
  <c r="J22"/>
  <c r="J25"/>
  <c r="J27"/>
  <c r="J30"/>
  <c r="J33"/>
  <c r="J36"/>
  <c r="J38"/>
  <c r="J39"/>
  <c r="J42"/>
  <c r="J45"/>
  <c r="J47"/>
  <c r="J50"/>
  <c r="I49"/>
  <c r="I48" s="1"/>
  <c r="J48" s="1"/>
  <c r="I46"/>
  <c r="J46" s="1"/>
  <c r="I44"/>
  <c r="J44" s="1"/>
  <c r="I41"/>
  <c r="I40" s="1"/>
  <c r="J40" s="1"/>
  <c r="I37"/>
  <c r="J37" s="1"/>
  <c r="I35"/>
  <c r="J35" s="1"/>
  <c r="I32"/>
  <c r="I31" s="1"/>
  <c r="J31" s="1"/>
  <c r="I29"/>
  <c r="I28" s="1"/>
  <c r="J28" s="1"/>
  <c r="I26"/>
  <c r="J26" s="1"/>
  <c r="I24"/>
  <c r="J24" s="1"/>
  <c r="I21"/>
  <c r="J21" s="1"/>
  <c r="I19"/>
  <c r="J19" s="1"/>
  <c r="I17"/>
  <c r="J17" s="1"/>
  <c r="I15"/>
  <c r="J15" s="1"/>
  <c r="I12"/>
  <c r="I11" s="1"/>
  <c r="J11" s="1"/>
  <c r="I9"/>
  <c r="I8" s="1"/>
  <c r="J124" l="1"/>
  <c r="J62"/>
  <c r="I204"/>
  <c r="J204" s="1"/>
  <c r="J59"/>
  <c r="J173"/>
  <c r="I100"/>
  <c r="J100" s="1"/>
  <c r="I176"/>
  <c r="J176" s="1"/>
  <c r="I138"/>
  <c r="J49"/>
  <c r="I69"/>
  <c r="J69" s="1"/>
  <c r="I43"/>
  <c r="J43" s="1"/>
  <c r="J41"/>
  <c r="J29"/>
  <c r="J9"/>
  <c r="J32"/>
  <c r="J12"/>
  <c r="I34"/>
  <c r="J34" s="1"/>
  <c r="I23"/>
  <c r="J23" s="1"/>
  <c r="I14"/>
  <c r="J14" s="1"/>
  <c r="J8"/>
  <c r="I216" l="1"/>
  <c r="J138"/>
  <c r="J216"/>
  <c r="I52"/>
  <c r="J52" s="1"/>
</calcChain>
</file>

<file path=xl/sharedStrings.xml><?xml version="1.0" encoding="utf-8"?>
<sst xmlns="http://schemas.openxmlformats.org/spreadsheetml/2006/main" count="624" uniqueCount="279">
  <si>
    <t>Rodzaj:</t>
  </si>
  <si>
    <t>Zlecone</t>
  </si>
  <si>
    <t>Dział</t>
  </si>
  <si>
    <t>Rozdz</t>
  </si>
  <si>
    <t>Parag</t>
  </si>
  <si>
    <t>Treść</t>
  </si>
  <si>
    <t>010</t>
  </si>
  <si>
    <t>Rolnictwo i łowiectwo</t>
  </si>
  <si>
    <t>30 000,00</t>
  </si>
  <si>
    <t>01005</t>
  </si>
  <si>
    <t>Prace geodezyjno-urządzeniowe na potrzeby rolnictwa</t>
  </si>
  <si>
    <t>2110</t>
  </si>
  <si>
    <t>Dotacje celowe otrzymane z budżetu państwa na zadania bieżące z zakresu administracji rządowej oraz inne zadania zlecone ustawami realizowane przez powiat</t>
  </si>
  <si>
    <t>700</t>
  </si>
  <si>
    <t>Gospodarka mieszkaniowa</t>
  </si>
  <si>
    <t>45 000,00</t>
  </si>
  <si>
    <t>70005</t>
  </si>
  <si>
    <t>Gospodarka gruntami i nieruchomościami</t>
  </si>
  <si>
    <t>710</t>
  </si>
  <si>
    <t>Działalność usługowa</t>
  </si>
  <si>
    <t>456 778,00</t>
  </si>
  <si>
    <t>71013</t>
  </si>
  <si>
    <t>Prace geodezyjne i kartograficzne (nieinwestycyjne)</t>
  </si>
  <si>
    <t>65 000,00</t>
  </si>
  <si>
    <t>71014</t>
  </si>
  <si>
    <t>Opracowania geodezyjne i kartograficzne</t>
  </si>
  <si>
    <t>2 500,00</t>
  </si>
  <si>
    <t>71015</t>
  </si>
  <si>
    <t>Nadzór budowlany</t>
  </si>
  <si>
    <t>388 209,00</t>
  </si>
  <si>
    <t>71078</t>
  </si>
  <si>
    <t>Usuwanie skutków klęsk żywiołowych</t>
  </si>
  <si>
    <t>1 069,00</t>
  </si>
  <si>
    <t>750</t>
  </si>
  <si>
    <t>Administracja publiczna</t>
  </si>
  <si>
    <t>453 881,00</t>
  </si>
  <si>
    <t>75011</t>
  </si>
  <si>
    <t>Urzędy wojewódzkie</t>
  </si>
  <si>
    <t>417 200,00</t>
  </si>
  <si>
    <t>75045</t>
  </si>
  <si>
    <t>Kwalifikacja wojskowa</t>
  </si>
  <si>
    <t>36 681,00</t>
  </si>
  <si>
    <t>751</t>
  </si>
  <si>
    <t>Urzędy naczelnych organów władzy państwowej, kontroli i ochrony prawa oraz sądownictwa</t>
  </si>
  <si>
    <t>23 223,00</t>
  </si>
  <si>
    <t>75109</t>
  </si>
  <si>
    <t>Wybory do rad gmin, rad powiatów i sejmików województw, wybory wójtów, burmistrzów i prezydentów miast oraz referenda gminne, powiatowe i wojewódzkie</t>
  </si>
  <si>
    <t>752</t>
  </si>
  <si>
    <t>Obrona narodowa</t>
  </si>
  <si>
    <t>2 000,00</t>
  </si>
  <si>
    <t>75212</t>
  </si>
  <si>
    <t>Pozostałe wydatki obronne</t>
  </si>
  <si>
    <t>754</t>
  </si>
  <si>
    <t>Bezpieczeństwo publiczne i ochrona przeciwpożarowa</t>
  </si>
  <si>
    <t>5 414 821,00</t>
  </si>
  <si>
    <t>75411</t>
  </si>
  <si>
    <t>Komendy powiatowe Państwowej Straży Pożarnej</t>
  </si>
  <si>
    <t>5 267 521,00</t>
  </si>
  <si>
    <t>75478</t>
  </si>
  <si>
    <t>147 300,00</t>
  </si>
  <si>
    <t>47 300,00</t>
  </si>
  <si>
    <t>6410</t>
  </si>
  <si>
    <t>Dotacje celowe otrzymane z budżetu państwa na inwestycje i zakupy inwestycyjne z zakresu administracji rządowej oraz inne zadania zlecone ustawami realizowane przez powiat</t>
  </si>
  <si>
    <t>100 000,00</t>
  </si>
  <si>
    <t>851</t>
  </si>
  <si>
    <t>Ochrona zdrowia</t>
  </si>
  <si>
    <t>2 852 196,00</t>
  </si>
  <si>
    <t>85156</t>
  </si>
  <si>
    <t>Składki na ubezpieczenie zdrowotne oraz świadczenia dla osób nie objętych obowiązkiem ubezpieczenia zdrowotnego</t>
  </si>
  <si>
    <t>852</t>
  </si>
  <si>
    <t>Pomoc społeczna</t>
  </si>
  <si>
    <t>268 641,00</t>
  </si>
  <si>
    <t>85203</t>
  </si>
  <si>
    <t>Ośrodki wsparcia</t>
  </si>
  <si>
    <t>248 701,00</t>
  </si>
  <si>
    <t>85205</t>
  </si>
  <si>
    <t>Zadania w zakresie przeciwdziałania przemocy w rodzinie</t>
  </si>
  <si>
    <t>19 940,00</t>
  </si>
  <si>
    <t>853</t>
  </si>
  <si>
    <t>Pozostałe zadania w zakresie polityki społecznej</t>
  </si>
  <si>
    <t>168 730,00</t>
  </si>
  <si>
    <t>85321</t>
  </si>
  <si>
    <t>Zespoły do spraw orzekania o niepełnosprawności</t>
  </si>
  <si>
    <t>Razem:</t>
  </si>
  <si>
    <t>9 715 270,00</t>
  </si>
  <si>
    <t>Paragr</t>
  </si>
  <si>
    <t>4300</t>
  </si>
  <si>
    <t>Zakup usług pozostałych</t>
  </si>
  <si>
    <t>4170</t>
  </si>
  <si>
    <t>Wynagrodzenia bezosobowe</t>
  </si>
  <si>
    <t>4210</t>
  </si>
  <si>
    <t>Zakup materiałów i wyposażenia</t>
  </si>
  <si>
    <t>10,00</t>
  </si>
  <si>
    <t>4260</t>
  </si>
  <si>
    <t>Zakup energii</t>
  </si>
  <si>
    <t>15 000,00</t>
  </si>
  <si>
    <t>4270</t>
  </si>
  <si>
    <t>Zakup usług remontowych</t>
  </si>
  <si>
    <t>14 700,00</t>
  </si>
  <si>
    <t>4380</t>
  </si>
  <si>
    <t>Zakup usług obejmujacych tłumaczenia</t>
  </si>
  <si>
    <t>4430</t>
  </si>
  <si>
    <t>Różne opłaty i składki</t>
  </si>
  <si>
    <t>1 820,00</t>
  </si>
  <si>
    <t>4480</t>
  </si>
  <si>
    <t>Podatek od nieruchomości</t>
  </si>
  <si>
    <t>6 270,00</t>
  </si>
  <si>
    <t>4610</t>
  </si>
  <si>
    <t>Koszty postępowania sądowego i prokuratorskiego</t>
  </si>
  <si>
    <t>7 200,00</t>
  </si>
  <si>
    <t>3020</t>
  </si>
  <si>
    <t>Wydatki osobowe niezaliczone do wynagrodzeń</t>
  </si>
  <si>
    <t>100,00</t>
  </si>
  <si>
    <t>4010</t>
  </si>
  <si>
    <t>Wynagrodzenia osobowe pracowników</t>
  </si>
  <si>
    <t>77 006,00</t>
  </si>
  <si>
    <t>4020</t>
  </si>
  <si>
    <t>Wynagrodzenia osobowe członków korpusu służby cywilnej</t>
  </si>
  <si>
    <t>177 681,00</t>
  </si>
  <si>
    <t>4040</t>
  </si>
  <si>
    <t>Dodatkowe wynagrodzenie roczne</t>
  </si>
  <si>
    <t>20 077,00</t>
  </si>
  <si>
    <t>4110</t>
  </si>
  <si>
    <t>Składki na ubezpieczenia społeczne</t>
  </si>
  <si>
    <t>42 776,00</t>
  </si>
  <si>
    <t>4120</t>
  </si>
  <si>
    <t>Składki na Fundusz Pracy</t>
  </si>
  <si>
    <t>6 579,00</t>
  </si>
  <si>
    <t>7 281,00</t>
  </si>
  <si>
    <t>6 125,00</t>
  </si>
  <si>
    <t>217,00</t>
  </si>
  <si>
    <t>4280</t>
  </si>
  <si>
    <t>Zakup usług zdrowotnych</t>
  </si>
  <si>
    <t>50,00</t>
  </si>
  <si>
    <t>11 070,00</t>
  </si>
  <si>
    <t>4350</t>
  </si>
  <si>
    <t>Zakup usług dostępu do sieci Internet</t>
  </si>
  <si>
    <t>716,00</t>
  </si>
  <si>
    <t>4360</t>
  </si>
  <si>
    <t>Opłaty z tytułu zakupu usług telekomunikacyjnych świadczonych w ruchomej publicznej sieci telefonicznej</t>
  </si>
  <si>
    <t>593,00</t>
  </si>
  <si>
    <t>4370</t>
  </si>
  <si>
    <t>Opłata z tytułu zakupu usług telekomunikacyjnych świadczonych w stacjonarnej publicznej sieci telefonicznej.</t>
  </si>
  <si>
    <t>1 266,00</t>
  </si>
  <si>
    <t>4400</t>
  </si>
  <si>
    <t>Opłaty za administrowanie i czynsze za budynki, lokale i pomieszczenia garażowe</t>
  </si>
  <si>
    <t>18 414,00</t>
  </si>
  <si>
    <t>4410</t>
  </si>
  <si>
    <t>Podróże służbowe krajowe</t>
  </si>
  <si>
    <t>754,00</t>
  </si>
  <si>
    <t>1 600,00</t>
  </si>
  <si>
    <t>4440</t>
  </si>
  <si>
    <t>Odpisy na zakładowy fundusz świadczeń socjalnych</t>
  </si>
  <si>
    <t>5 938,00</t>
  </si>
  <si>
    <t>4550</t>
  </si>
  <si>
    <t>Szkolenia członków korpusu służby cywilnej</t>
  </si>
  <si>
    <t>670,00</t>
  </si>
  <si>
    <t>4740</t>
  </si>
  <si>
    <t>Zakup materiałów papierniczych do sprzętu drukarskiego i urządzeń kserograficznych</t>
  </si>
  <si>
    <t>597,00</t>
  </si>
  <si>
    <t>4750</t>
  </si>
  <si>
    <t>Zakup akcesoriów komputerowych, w tym programów i licencji</t>
  </si>
  <si>
    <t>1 499,00</t>
  </si>
  <si>
    <t>877,00</t>
  </si>
  <si>
    <t>192,00</t>
  </si>
  <si>
    <t>262 074,00</t>
  </si>
  <si>
    <t>48 440,00</t>
  </si>
  <si>
    <t>6 700,00</t>
  </si>
  <si>
    <t>75 850,00</t>
  </si>
  <si>
    <t>1 120,00</t>
  </si>
  <si>
    <t>3 206,00</t>
  </si>
  <si>
    <t>4 500,00</t>
  </si>
  <si>
    <t>310,00</t>
  </si>
  <si>
    <t>3030</t>
  </si>
  <si>
    <t xml:space="preserve">Różne wydatki na rzecz osób fizycznych </t>
  </si>
  <si>
    <t>5 040,00</t>
  </si>
  <si>
    <t>1 238,00</t>
  </si>
  <si>
    <t>200,00</t>
  </si>
  <si>
    <t>10 000,00</t>
  </si>
  <si>
    <t>7 868,00</t>
  </si>
  <si>
    <t>500,00</t>
  </si>
  <si>
    <t>1 500,00</t>
  </si>
  <si>
    <t>6 000,00</t>
  </si>
  <si>
    <t>835,00</t>
  </si>
  <si>
    <t>3 000,00</t>
  </si>
  <si>
    <t>1 470,00</t>
  </si>
  <si>
    <t>628,00</t>
  </si>
  <si>
    <t>107,00</t>
  </si>
  <si>
    <t>4 095,00</t>
  </si>
  <si>
    <t>4 450,00</t>
  </si>
  <si>
    <t>9 973,00</t>
  </si>
  <si>
    <t>300,00</t>
  </si>
  <si>
    <t>3070</t>
  </si>
  <si>
    <t>Wydatki osobowe niezaliczone do uposażeń wypłacane żołnierzom i funkcjonariuszom</t>
  </si>
  <si>
    <t>276 910,00</t>
  </si>
  <si>
    <t>23 631,00</t>
  </si>
  <si>
    <t>67 237,00</t>
  </si>
  <si>
    <t>6 401,00</t>
  </si>
  <si>
    <t>4050</t>
  </si>
  <si>
    <t>Uposażenia żołnierzy zawodowych i nadterminowych oraz funkcjonariuszy</t>
  </si>
  <si>
    <t>3 409 573,00</t>
  </si>
  <si>
    <t>4060</t>
  </si>
  <si>
    <t xml:space="preserve">Pozostałe należności żołnierzy zawodowych i nadterminowych oraz funkcjonariuszy </t>
  </si>
  <si>
    <t>468 820,00</t>
  </si>
  <si>
    <t>4070</t>
  </si>
  <si>
    <t>Dodatkowe uposażenie roczne dla żołnierzy zawodowych oraz nagrody roczne dla funkcjonariuszy</t>
  </si>
  <si>
    <t>288 632,00</t>
  </si>
  <si>
    <t>15 374,00</t>
  </si>
  <si>
    <t>1 928,00</t>
  </si>
  <si>
    <t>4180</t>
  </si>
  <si>
    <t>Równoważniki pieniężne i ekwiwalenty dla żołnierzy i funkcjonariuszy</t>
  </si>
  <si>
    <t>127 360,00</t>
  </si>
  <si>
    <t>232 649,00</t>
  </si>
  <si>
    <t>4220</t>
  </si>
  <si>
    <t>Zakup środków żywności</t>
  </si>
  <si>
    <t>2 222,00</t>
  </si>
  <si>
    <t>4250</t>
  </si>
  <si>
    <t>Zakup sprzętu i uzbrojenia</t>
  </si>
  <si>
    <t>6 500,00</t>
  </si>
  <si>
    <t>139 267,00</t>
  </si>
  <si>
    <t>35 993,00</t>
  </si>
  <si>
    <t>32 160,00</t>
  </si>
  <si>
    <t>72 468,00</t>
  </si>
  <si>
    <t>1 210,00</t>
  </si>
  <si>
    <t>14 154,00</t>
  </si>
  <si>
    <t>7 866,00</t>
  </si>
  <si>
    <t>2 427,00</t>
  </si>
  <si>
    <t>761,00</t>
  </si>
  <si>
    <t>3 668,00</t>
  </si>
  <si>
    <t>19 775,00</t>
  </si>
  <si>
    <t>4510</t>
  </si>
  <si>
    <t>Opłaty na rzecz budżetu państwa</t>
  </si>
  <si>
    <t>254,00</t>
  </si>
  <si>
    <t>8 281,00</t>
  </si>
  <si>
    <t>45 252,00</t>
  </si>
  <si>
    <t>1 930,00</t>
  </si>
  <si>
    <t>118,00</t>
  </si>
  <si>
    <t>6060</t>
  </si>
  <si>
    <t>Wydatki na zakupy inwestycyjne jednostek budżetowych</t>
  </si>
  <si>
    <t>4130</t>
  </si>
  <si>
    <t>Składki na ubezpieczenie zdrowotne</t>
  </si>
  <si>
    <t>2 851 968,00</t>
  </si>
  <si>
    <t>4580</t>
  </si>
  <si>
    <t>Pozostałe odsetki</t>
  </si>
  <si>
    <t>228,00</t>
  </si>
  <si>
    <t>5 749,00</t>
  </si>
  <si>
    <t>146 352,00</t>
  </si>
  <si>
    <t>6 503,00</t>
  </si>
  <si>
    <t>19 700,00</t>
  </si>
  <si>
    <t>3 300,00</t>
  </si>
  <si>
    <t>17 062,00</t>
  </si>
  <si>
    <t>22 000,00</t>
  </si>
  <si>
    <t>4 395,00</t>
  </si>
  <si>
    <t>213,00</t>
  </si>
  <si>
    <t>80,00</t>
  </si>
  <si>
    <t>9 997,00</t>
  </si>
  <si>
    <t>21,00</t>
  </si>
  <si>
    <t>157,00</t>
  </si>
  <si>
    <t>600,00</t>
  </si>
  <si>
    <t>5 240,00</t>
  </si>
  <si>
    <t>4700</t>
  </si>
  <si>
    <t xml:space="preserve">Szkolenia pracowników niebędących członkami korpusu służby cywilnej </t>
  </si>
  <si>
    <t>3 240,00</t>
  </si>
  <si>
    <t>1 000,00</t>
  </si>
  <si>
    <t>10 800,00</t>
  </si>
  <si>
    <t>5 140,00</t>
  </si>
  <si>
    <t>2 200,00</t>
  </si>
  <si>
    <t>55 700,00</t>
  </si>
  <si>
    <t>4 000,00</t>
  </si>
  <si>
    <t>15 880,00</t>
  </si>
  <si>
    <t>1 650,00</t>
  </si>
  <si>
    <t>46 300,00</t>
  </si>
  <si>
    <t>3 500,00</t>
  </si>
  <si>
    <t>36 700,00</t>
  </si>
  <si>
    <t xml:space="preserve">  Sprawozdanie z otrzymanych dotacji związanych z realizacją zadań z zakresu administracji rządowej i innych zadań zleconych jednostce samorządu terytorialnego odrębnymi ustawami  w 2010 roku</t>
  </si>
  <si>
    <t>Plan</t>
  </si>
  <si>
    <t>Wykonanie</t>
  </si>
  <si>
    <t>%</t>
  </si>
  <si>
    <t>Załącznik Nr 5           do sprawozdania z wykonania budżetu powiatu nakielskiego za 2010 rok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</si>
</sst>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8.25"/>
      <name val="Arial"/>
      <family val="2"/>
      <charset val="238"/>
    </font>
    <font>
      <sz val="12"/>
      <name val="Arial CE"/>
      <charset val="238"/>
    </font>
    <font>
      <b/>
      <i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8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</cellStyleXfs>
  <cellXfs count="71">
    <xf numFmtId="0" fontId="0" fillId="0" borderId="0" xfId="0"/>
    <xf numFmtId="0" fontId="3" fillId="0" borderId="0" xfId="1" applyNumberFormat="1" applyFont="1" applyFill="1" applyBorder="1" applyAlignment="1" applyProtection="1">
      <alignment horizontal="left"/>
      <protection locked="0"/>
    </xf>
    <xf numFmtId="49" fontId="4" fillId="2" borderId="0" xfId="2" applyNumberFormat="1" applyFill="1" applyAlignment="1" applyProtection="1">
      <alignment horizontal="center" vertical="center" wrapText="1"/>
      <protection locked="0"/>
    </xf>
    <xf numFmtId="49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9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12" fillId="4" borderId="1" xfId="1" applyNumberFormat="1" applyFont="1" applyFill="1" applyBorder="1" applyAlignment="1" applyProtection="1">
      <alignment horizontal="right" vertical="center" wrapText="1"/>
      <protection locked="0"/>
    </xf>
    <xf numFmtId="49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14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1" applyNumberFormat="1" applyFont="1" applyFill="1" applyBorder="1" applyAlignment="1" applyProtection="1">
      <alignment horizontal="left"/>
      <protection locked="0"/>
    </xf>
    <xf numFmtId="49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16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12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17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12" fillId="5" borderId="4" xfId="1" applyNumberFormat="1" applyFont="1" applyFill="1" applyBorder="1" applyAlignment="1" applyProtection="1">
      <alignment horizontal="center" vertical="center" wrapText="1"/>
      <protection locked="0"/>
    </xf>
    <xf numFmtId="4" fontId="8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10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10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1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12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10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1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4" fillId="2" borderId="3" xfId="1" applyNumberFormat="1" applyFont="1" applyFill="1" applyBorder="1" applyAlignment="1" applyProtection="1">
      <alignment horizontal="right" vertical="center" wrapText="1"/>
      <protection locked="0"/>
    </xf>
    <xf numFmtId="49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10" fontId="8" fillId="3" borderId="1" xfId="1" applyNumberFormat="1" applyFont="1" applyFill="1" applyBorder="1" applyAlignment="1" applyProtection="1">
      <alignment horizontal="right" vertical="center" wrapText="1"/>
      <protection locked="0"/>
    </xf>
    <xf numFmtId="10" fontId="11" fillId="3" borderId="1" xfId="1" applyNumberFormat="1" applyFont="1" applyFill="1" applyBorder="1" applyAlignment="1" applyProtection="1">
      <alignment horizontal="right" vertical="center" wrapText="1"/>
      <protection locked="0"/>
    </xf>
    <xf numFmtId="10" fontId="12" fillId="4" borderId="1" xfId="1" applyNumberFormat="1" applyFont="1" applyFill="1" applyBorder="1" applyAlignment="1" applyProtection="1">
      <alignment horizontal="right" vertical="center" wrapText="1"/>
      <protection locked="0"/>
    </xf>
    <xf numFmtId="10" fontId="12" fillId="5" borderId="1" xfId="1" applyNumberFormat="1" applyFont="1" applyFill="1" applyBorder="1" applyAlignment="1" applyProtection="1">
      <alignment horizontal="right" vertical="center" wrapText="1"/>
      <protection locked="0"/>
    </xf>
    <xf numFmtId="10" fontId="8" fillId="4" borderId="1" xfId="1" applyNumberFormat="1" applyFont="1" applyFill="1" applyBorder="1" applyAlignment="1" applyProtection="1">
      <alignment horizontal="right" vertical="center" wrapText="1"/>
      <protection locked="0"/>
    </xf>
    <xf numFmtId="10" fontId="14" fillId="2" borderId="3" xfId="1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" applyNumberFormat="1" applyFont="1" applyFill="1" applyBorder="1" applyAlignment="1" applyProtection="1">
      <alignment horizontal="left"/>
      <protection locked="0"/>
    </xf>
    <xf numFmtId="0" fontId="5" fillId="0" borderId="0" xfId="2" applyNumberFormat="1" applyFont="1" applyFill="1" applyBorder="1" applyAlignment="1" applyProtection="1">
      <alignment horizontal="center" wrapText="1"/>
      <protection locked="0"/>
    </xf>
    <xf numFmtId="0" fontId="6" fillId="0" borderId="0" xfId="2" applyNumberFormat="1" applyFont="1" applyFill="1" applyBorder="1" applyAlignment="1" applyProtection="1">
      <alignment horizontal="left"/>
      <protection locked="0"/>
    </xf>
    <xf numFmtId="49" fontId="3" fillId="2" borderId="0" xfId="1" applyNumberFormat="1" applyFont="1" applyFill="1" applyAlignment="1" applyProtection="1">
      <alignment horizontal="center" vertical="center" wrapText="1"/>
      <protection locked="0"/>
    </xf>
    <xf numFmtId="49" fontId="7" fillId="2" borderId="0" xfId="1" applyNumberFormat="1" applyFont="1" applyFill="1" applyAlignment="1" applyProtection="1">
      <alignment horizontal="left" vertical="center" wrapText="1"/>
      <protection locked="0"/>
    </xf>
    <xf numFmtId="49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NumberFormat="1" applyFont="1" applyFill="1" applyBorder="1" applyAlignment="1" applyProtection="1">
      <alignment horizontal="left"/>
      <protection locked="0"/>
    </xf>
    <xf numFmtId="49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2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NumberFormat="1" applyFont="1" applyFill="1" applyBorder="1" applyAlignment="1" applyProtection="1">
      <alignment horizontal="left"/>
      <protection locked="0"/>
    </xf>
    <xf numFmtId="49" fontId="16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1" applyNumberFormat="1" applyFont="1" applyFill="1" applyAlignment="1" applyProtection="1">
      <alignment horizontal="center" vertical="center" wrapText="1"/>
      <protection locked="0"/>
    </xf>
    <xf numFmtId="49" fontId="15" fillId="2" borderId="0" xfId="1" applyNumberFormat="1" applyFont="1" applyFill="1" applyAlignment="1" applyProtection="1">
      <alignment horizontal="left" vertical="center" wrapText="1"/>
      <protection locked="0"/>
    </xf>
    <xf numFmtId="49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2" borderId="5" xfId="1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1" applyNumberFormat="1" applyFont="1" applyFill="1" applyBorder="1" applyAlignment="1" applyProtection="1">
      <alignment horizontal="left" wrapText="1"/>
      <protection locked="0"/>
    </xf>
  </cellXfs>
  <cellStyles count="13">
    <cellStyle name="Normalny" xfId="0" builtinId="0"/>
    <cellStyle name="Normalny 2" xfId="3"/>
    <cellStyle name="Normalny 2 2" xfId="2"/>
    <cellStyle name="Normalny 2 2 2" xfId="4"/>
    <cellStyle name="Normalny 3" xfId="5"/>
    <cellStyle name="Normalny 3 2" xfId="6"/>
    <cellStyle name="Normalny 4" xfId="7"/>
    <cellStyle name="Normalny 5" xfId="8"/>
    <cellStyle name="Normalny 5 2" xfId="9"/>
    <cellStyle name="Normalny 6" xfId="1"/>
    <cellStyle name="Normalny 6 2" xfId="10"/>
    <cellStyle name="Normalny 7" xfId="11"/>
    <cellStyle name="Normalny 8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6"/>
  <sheetViews>
    <sheetView showGridLines="0" tabSelected="1" topLeftCell="A191" workbookViewId="0">
      <selection activeCell="G202" sqref="G202"/>
    </sheetView>
  </sheetViews>
  <sheetFormatPr defaultRowHeight="12.75"/>
  <cols>
    <col min="1" max="1" width="9.140625" style="43"/>
    <col min="2" max="2" width="2.140625" style="1" customWidth="1"/>
    <col min="3" max="4" width="8.7109375" style="1" customWidth="1"/>
    <col min="5" max="5" width="2.140625" style="1" customWidth="1"/>
    <col min="6" max="6" width="6.85546875" style="1" customWidth="1"/>
    <col min="7" max="7" width="54.5703125" style="1" customWidth="1"/>
    <col min="8" max="8" width="15.7109375" style="1" customWidth="1"/>
    <col min="9" max="9" width="17.5703125" style="1" customWidth="1"/>
    <col min="10" max="10" width="9.85546875" style="1" customWidth="1"/>
    <col min="11" max="11" width="3.140625" style="1" customWidth="1"/>
    <col min="12" max="256" width="9.140625" style="1"/>
    <col min="257" max="257" width="2.140625" style="1" customWidth="1"/>
    <col min="258" max="259" width="8.7109375" style="1" customWidth="1"/>
    <col min="260" max="260" width="2.140625" style="1" customWidth="1"/>
    <col min="261" max="261" width="6.85546875" style="1" customWidth="1"/>
    <col min="262" max="262" width="54.5703125" style="1" customWidth="1"/>
    <col min="263" max="263" width="15.7109375" style="1" customWidth="1"/>
    <col min="264" max="264" width="14.7109375" style="1" customWidth="1"/>
    <col min="265" max="265" width="8.7109375" style="1" customWidth="1"/>
    <col min="266" max="266" width="6.42578125" style="1" customWidth="1"/>
    <col min="267" max="267" width="3.140625" style="1" customWidth="1"/>
    <col min="268" max="512" width="9.140625" style="1"/>
    <col min="513" max="513" width="2.140625" style="1" customWidth="1"/>
    <col min="514" max="515" width="8.7109375" style="1" customWidth="1"/>
    <col min="516" max="516" width="2.140625" style="1" customWidth="1"/>
    <col min="517" max="517" width="6.85546875" style="1" customWidth="1"/>
    <col min="518" max="518" width="54.5703125" style="1" customWidth="1"/>
    <col min="519" max="519" width="15.7109375" style="1" customWidth="1"/>
    <col min="520" max="520" width="14.7109375" style="1" customWidth="1"/>
    <col min="521" max="521" width="8.7109375" style="1" customWidth="1"/>
    <col min="522" max="522" width="6.42578125" style="1" customWidth="1"/>
    <col min="523" max="523" width="3.140625" style="1" customWidth="1"/>
    <col min="524" max="768" width="9.140625" style="1"/>
    <col min="769" max="769" width="2.140625" style="1" customWidth="1"/>
    <col min="770" max="771" width="8.7109375" style="1" customWidth="1"/>
    <col min="772" max="772" width="2.140625" style="1" customWidth="1"/>
    <col min="773" max="773" width="6.85546875" style="1" customWidth="1"/>
    <col min="774" max="774" width="54.5703125" style="1" customWidth="1"/>
    <col min="775" max="775" width="15.7109375" style="1" customWidth="1"/>
    <col min="776" max="776" width="14.7109375" style="1" customWidth="1"/>
    <col min="777" max="777" width="8.7109375" style="1" customWidth="1"/>
    <col min="778" max="778" width="6.42578125" style="1" customWidth="1"/>
    <col min="779" max="779" width="3.140625" style="1" customWidth="1"/>
    <col min="780" max="1024" width="9.140625" style="1"/>
    <col min="1025" max="1025" width="2.140625" style="1" customWidth="1"/>
    <col min="1026" max="1027" width="8.7109375" style="1" customWidth="1"/>
    <col min="1028" max="1028" width="2.140625" style="1" customWidth="1"/>
    <col min="1029" max="1029" width="6.85546875" style="1" customWidth="1"/>
    <col min="1030" max="1030" width="54.5703125" style="1" customWidth="1"/>
    <col min="1031" max="1031" width="15.7109375" style="1" customWidth="1"/>
    <col min="1032" max="1032" width="14.7109375" style="1" customWidth="1"/>
    <col min="1033" max="1033" width="8.7109375" style="1" customWidth="1"/>
    <col min="1034" max="1034" width="6.42578125" style="1" customWidth="1"/>
    <col min="1035" max="1035" width="3.140625" style="1" customWidth="1"/>
    <col min="1036" max="1280" width="9.140625" style="1"/>
    <col min="1281" max="1281" width="2.140625" style="1" customWidth="1"/>
    <col min="1282" max="1283" width="8.7109375" style="1" customWidth="1"/>
    <col min="1284" max="1284" width="2.140625" style="1" customWidth="1"/>
    <col min="1285" max="1285" width="6.85546875" style="1" customWidth="1"/>
    <col min="1286" max="1286" width="54.5703125" style="1" customWidth="1"/>
    <col min="1287" max="1287" width="15.7109375" style="1" customWidth="1"/>
    <col min="1288" max="1288" width="14.7109375" style="1" customWidth="1"/>
    <col min="1289" max="1289" width="8.7109375" style="1" customWidth="1"/>
    <col min="1290" max="1290" width="6.42578125" style="1" customWidth="1"/>
    <col min="1291" max="1291" width="3.140625" style="1" customWidth="1"/>
    <col min="1292" max="1536" width="9.140625" style="1"/>
    <col min="1537" max="1537" width="2.140625" style="1" customWidth="1"/>
    <col min="1538" max="1539" width="8.7109375" style="1" customWidth="1"/>
    <col min="1540" max="1540" width="2.140625" style="1" customWidth="1"/>
    <col min="1541" max="1541" width="6.85546875" style="1" customWidth="1"/>
    <col min="1542" max="1542" width="54.5703125" style="1" customWidth="1"/>
    <col min="1543" max="1543" width="15.7109375" style="1" customWidth="1"/>
    <col min="1544" max="1544" width="14.7109375" style="1" customWidth="1"/>
    <col min="1545" max="1545" width="8.7109375" style="1" customWidth="1"/>
    <col min="1546" max="1546" width="6.42578125" style="1" customWidth="1"/>
    <col min="1547" max="1547" width="3.140625" style="1" customWidth="1"/>
    <col min="1548" max="1792" width="9.140625" style="1"/>
    <col min="1793" max="1793" width="2.140625" style="1" customWidth="1"/>
    <col min="1794" max="1795" width="8.7109375" style="1" customWidth="1"/>
    <col min="1796" max="1796" width="2.140625" style="1" customWidth="1"/>
    <col min="1797" max="1797" width="6.85546875" style="1" customWidth="1"/>
    <col min="1798" max="1798" width="54.5703125" style="1" customWidth="1"/>
    <col min="1799" max="1799" width="15.7109375" style="1" customWidth="1"/>
    <col min="1800" max="1800" width="14.7109375" style="1" customWidth="1"/>
    <col min="1801" max="1801" width="8.7109375" style="1" customWidth="1"/>
    <col min="1802" max="1802" width="6.42578125" style="1" customWidth="1"/>
    <col min="1803" max="1803" width="3.140625" style="1" customWidth="1"/>
    <col min="1804" max="2048" width="9.140625" style="1"/>
    <col min="2049" max="2049" width="2.140625" style="1" customWidth="1"/>
    <col min="2050" max="2051" width="8.7109375" style="1" customWidth="1"/>
    <col min="2052" max="2052" width="2.140625" style="1" customWidth="1"/>
    <col min="2053" max="2053" width="6.85546875" style="1" customWidth="1"/>
    <col min="2054" max="2054" width="54.5703125" style="1" customWidth="1"/>
    <col min="2055" max="2055" width="15.7109375" style="1" customWidth="1"/>
    <col min="2056" max="2056" width="14.7109375" style="1" customWidth="1"/>
    <col min="2057" max="2057" width="8.7109375" style="1" customWidth="1"/>
    <col min="2058" max="2058" width="6.42578125" style="1" customWidth="1"/>
    <col min="2059" max="2059" width="3.140625" style="1" customWidth="1"/>
    <col min="2060" max="2304" width="9.140625" style="1"/>
    <col min="2305" max="2305" width="2.140625" style="1" customWidth="1"/>
    <col min="2306" max="2307" width="8.7109375" style="1" customWidth="1"/>
    <col min="2308" max="2308" width="2.140625" style="1" customWidth="1"/>
    <col min="2309" max="2309" width="6.85546875" style="1" customWidth="1"/>
    <col min="2310" max="2310" width="54.5703125" style="1" customWidth="1"/>
    <col min="2311" max="2311" width="15.7109375" style="1" customWidth="1"/>
    <col min="2312" max="2312" width="14.7109375" style="1" customWidth="1"/>
    <col min="2313" max="2313" width="8.7109375" style="1" customWidth="1"/>
    <col min="2314" max="2314" width="6.42578125" style="1" customWidth="1"/>
    <col min="2315" max="2315" width="3.140625" style="1" customWidth="1"/>
    <col min="2316" max="2560" width="9.140625" style="1"/>
    <col min="2561" max="2561" width="2.140625" style="1" customWidth="1"/>
    <col min="2562" max="2563" width="8.7109375" style="1" customWidth="1"/>
    <col min="2564" max="2564" width="2.140625" style="1" customWidth="1"/>
    <col min="2565" max="2565" width="6.85546875" style="1" customWidth="1"/>
    <col min="2566" max="2566" width="54.5703125" style="1" customWidth="1"/>
    <col min="2567" max="2567" width="15.7109375" style="1" customWidth="1"/>
    <col min="2568" max="2568" width="14.7109375" style="1" customWidth="1"/>
    <col min="2569" max="2569" width="8.7109375" style="1" customWidth="1"/>
    <col min="2570" max="2570" width="6.42578125" style="1" customWidth="1"/>
    <col min="2571" max="2571" width="3.140625" style="1" customWidth="1"/>
    <col min="2572" max="2816" width="9.140625" style="1"/>
    <col min="2817" max="2817" width="2.140625" style="1" customWidth="1"/>
    <col min="2818" max="2819" width="8.7109375" style="1" customWidth="1"/>
    <col min="2820" max="2820" width="2.140625" style="1" customWidth="1"/>
    <col min="2821" max="2821" width="6.85546875" style="1" customWidth="1"/>
    <col min="2822" max="2822" width="54.5703125" style="1" customWidth="1"/>
    <col min="2823" max="2823" width="15.7109375" style="1" customWidth="1"/>
    <col min="2824" max="2824" width="14.7109375" style="1" customWidth="1"/>
    <col min="2825" max="2825" width="8.7109375" style="1" customWidth="1"/>
    <col min="2826" max="2826" width="6.42578125" style="1" customWidth="1"/>
    <col min="2827" max="2827" width="3.140625" style="1" customWidth="1"/>
    <col min="2828" max="3072" width="9.140625" style="1"/>
    <col min="3073" max="3073" width="2.140625" style="1" customWidth="1"/>
    <col min="3074" max="3075" width="8.7109375" style="1" customWidth="1"/>
    <col min="3076" max="3076" width="2.140625" style="1" customWidth="1"/>
    <col min="3077" max="3077" width="6.85546875" style="1" customWidth="1"/>
    <col min="3078" max="3078" width="54.5703125" style="1" customWidth="1"/>
    <col min="3079" max="3079" width="15.7109375" style="1" customWidth="1"/>
    <col min="3080" max="3080" width="14.7109375" style="1" customWidth="1"/>
    <col min="3081" max="3081" width="8.7109375" style="1" customWidth="1"/>
    <col min="3082" max="3082" width="6.42578125" style="1" customWidth="1"/>
    <col min="3083" max="3083" width="3.140625" style="1" customWidth="1"/>
    <col min="3084" max="3328" width="9.140625" style="1"/>
    <col min="3329" max="3329" width="2.140625" style="1" customWidth="1"/>
    <col min="3330" max="3331" width="8.7109375" style="1" customWidth="1"/>
    <col min="3332" max="3332" width="2.140625" style="1" customWidth="1"/>
    <col min="3333" max="3333" width="6.85546875" style="1" customWidth="1"/>
    <col min="3334" max="3334" width="54.5703125" style="1" customWidth="1"/>
    <col min="3335" max="3335" width="15.7109375" style="1" customWidth="1"/>
    <col min="3336" max="3336" width="14.7109375" style="1" customWidth="1"/>
    <col min="3337" max="3337" width="8.7109375" style="1" customWidth="1"/>
    <col min="3338" max="3338" width="6.42578125" style="1" customWidth="1"/>
    <col min="3339" max="3339" width="3.140625" style="1" customWidth="1"/>
    <col min="3340" max="3584" width="9.140625" style="1"/>
    <col min="3585" max="3585" width="2.140625" style="1" customWidth="1"/>
    <col min="3586" max="3587" width="8.7109375" style="1" customWidth="1"/>
    <col min="3588" max="3588" width="2.140625" style="1" customWidth="1"/>
    <col min="3589" max="3589" width="6.85546875" style="1" customWidth="1"/>
    <col min="3590" max="3590" width="54.5703125" style="1" customWidth="1"/>
    <col min="3591" max="3591" width="15.7109375" style="1" customWidth="1"/>
    <col min="3592" max="3592" width="14.7109375" style="1" customWidth="1"/>
    <col min="3593" max="3593" width="8.7109375" style="1" customWidth="1"/>
    <col min="3594" max="3594" width="6.42578125" style="1" customWidth="1"/>
    <col min="3595" max="3595" width="3.140625" style="1" customWidth="1"/>
    <col min="3596" max="3840" width="9.140625" style="1"/>
    <col min="3841" max="3841" width="2.140625" style="1" customWidth="1"/>
    <col min="3842" max="3843" width="8.7109375" style="1" customWidth="1"/>
    <col min="3844" max="3844" width="2.140625" style="1" customWidth="1"/>
    <col min="3845" max="3845" width="6.85546875" style="1" customWidth="1"/>
    <col min="3846" max="3846" width="54.5703125" style="1" customWidth="1"/>
    <col min="3847" max="3847" width="15.7109375" style="1" customWidth="1"/>
    <col min="3848" max="3848" width="14.7109375" style="1" customWidth="1"/>
    <col min="3849" max="3849" width="8.7109375" style="1" customWidth="1"/>
    <col min="3850" max="3850" width="6.42578125" style="1" customWidth="1"/>
    <col min="3851" max="3851" width="3.140625" style="1" customWidth="1"/>
    <col min="3852" max="4096" width="9.140625" style="1"/>
    <col min="4097" max="4097" width="2.140625" style="1" customWidth="1"/>
    <col min="4098" max="4099" width="8.7109375" style="1" customWidth="1"/>
    <col min="4100" max="4100" width="2.140625" style="1" customWidth="1"/>
    <col min="4101" max="4101" width="6.85546875" style="1" customWidth="1"/>
    <col min="4102" max="4102" width="54.5703125" style="1" customWidth="1"/>
    <col min="4103" max="4103" width="15.7109375" style="1" customWidth="1"/>
    <col min="4104" max="4104" width="14.7109375" style="1" customWidth="1"/>
    <col min="4105" max="4105" width="8.7109375" style="1" customWidth="1"/>
    <col min="4106" max="4106" width="6.42578125" style="1" customWidth="1"/>
    <col min="4107" max="4107" width="3.140625" style="1" customWidth="1"/>
    <col min="4108" max="4352" width="9.140625" style="1"/>
    <col min="4353" max="4353" width="2.140625" style="1" customWidth="1"/>
    <col min="4354" max="4355" width="8.7109375" style="1" customWidth="1"/>
    <col min="4356" max="4356" width="2.140625" style="1" customWidth="1"/>
    <col min="4357" max="4357" width="6.85546875" style="1" customWidth="1"/>
    <col min="4358" max="4358" width="54.5703125" style="1" customWidth="1"/>
    <col min="4359" max="4359" width="15.7109375" style="1" customWidth="1"/>
    <col min="4360" max="4360" width="14.7109375" style="1" customWidth="1"/>
    <col min="4361" max="4361" width="8.7109375" style="1" customWidth="1"/>
    <col min="4362" max="4362" width="6.42578125" style="1" customWidth="1"/>
    <col min="4363" max="4363" width="3.140625" style="1" customWidth="1"/>
    <col min="4364" max="4608" width="9.140625" style="1"/>
    <col min="4609" max="4609" width="2.140625" style="1" customWidth="1"/>
    <col min="4610" max="4611" width="8.7109375" style="1" customWidth="1"/>
    <col min="4612" max="4612" width="2.140625" style="1" customWidth="1"/>
    <col min="4613" max="4613" width="6.85546875" style="1" customWidth="1"/>
    <col min="4614" max="4614" width="54.5703125" style="1" customWidth="1"/>
    <col min="4615" max="4615" width="15.7109375" style="1" customWidth="1"/>
    <col min="4616" max="4616" width="14.7109375" style="1" customWidth="1"/>
    <col min="4617" max="4617" width="8.7109375" style="1" customWidth="1"/>
    <col min="4618" max="4618" width="6.42578125" style="1" customWidth="1"/>
    <col min="4619" max="4619" width="3.140625" style="1" customWidth="1"/>
    <col min="4620" max="4864" width="9.140625" style="1"/>
    <col min="4865" max="4865" width="2.140625" style="1" customWidth="1"/>
    <col min="4866" max="4867" width="8.7109375" style="1" customWidth="1"/>
    <col min="4868" max="4868" width="2.140625" style="1" customWidth="1"/>
    <col min="4869" max="4869" width="6.85546875" style="1" customWidth="1"/>
    <col min="4870" max="4870" width="54.5703125" style="1" customWidth="1"/>
    <col min="4871" max="4871" width="15.7109375" style="1" customWidth="1"/>
    <col min="4872" max="4872" width="14.7109375" style="1" customWidth="1"/>
    <col min="4873" max="4873" width="8.7109375" style="1" customWidth="1"/>
    <col min="4874" max="4874" width="6.42578125" style="1" customWidth="1"/>
    <col min="4875" max="4875" width="3.140625" style="1" customWidth="1"/>
    <col min="4876" max="5120" width="9.140625" style="1"/>
    <col min="5121" max="5121" width="2.140625" style="1" customWidth="1"/>
    <col min="5122" max="5123" width="8.7109375" style="1" customWidth="1"/>
    <col min="5124" max="5124" width="2.140625" style="1" customWidth="1"/>
    <col min="5125" max="5125" width="6.85546875" style="1" customWidth="1"/>
    <col min="5126" max="5126" width="54.5703125" style="1" customWidth="1"/>
    <col min="5127" max="5127" width="15.7109375" style="1" customWidth="1"/>
    <col min="5128" max="5128" width="14.7109375" style="1" customWidth="1"/>
    <col min="5129" max="5129" width="8.7109375" style="1" customWidth="1"/>
    <col min="5130" max="5130" width="6.42578125" style="1" customWidth="1"/>
    <col min="5131" max="5131" width="3.140625" style="1" customWidth="1"/>
    <col min="5132" max="5376" width="9.140625" style="1"/>
    <col min="5377" max="5377" width="2.140625" style="1" customWidth="1"/>
    <col min="5378" max="5379" width="8.7109375" style="1" customWidth="1"/>
    <col min="5380" max="5380" width="2.140625" style="1" customWidth="1"/>
    <col min="5381" max="5381" width="6.85546875" style="1" customWidth="1"/>
    <col min="5382" max="5382" width="54.5703125" style="1" customWidth="1"/>
    <col min="5383" max="5383" width="15.7109375" style="1" customWidth="1"/>
    <col min="5384" max="5384" width="14.7109375" style="1" customWidth="1"/>
    <col min="5385" max="5385" width="8.7109375" style="1" customWidth="1"/>
    <col min="5386" max="5386" width="6.42578125" style="1" customWidth="1"/>
    <col min="5387" max="5387" width="3.140625" style="1" customWidth="1"/>
    <col min="5388" max="5632" width="9.140625" style="1"/>
    <col min="5633" max="5633" width="2.140625" style="1" customWidth="1"/>
    <col min="5634" max="5635" width="8.7109375" style="1" customWidth="1"/>
    <col min="5636" max="5636" width="2.140625" style="1" customWidth="1"/>
    <col min="5637" max="5637" width="6.85546875" style="1" customWidth="1"/>
    <col min="5638" max="5638" width="54.5703125" style="1" customWidth="1"/>
    <col min="5639" max="5639" width="15.7109375" style="1" customWidth="1"/>
    <col min="5640" max="5640" width="14.7109375" style="1" customWidth="1"/>
    <col min="5641" max="5641" width="8.7109375" style="1" customWidth="1"/>
    <col min="5642" max="5642" width="6.42578125" style="1" customWidth="1"/>
    <col min="5643" max="5643" width="3.140625" style="1" customWidth="1"/>
    <col min="5644" max="5888" width="9.140625" style="1"/>
    <col min="5889" max="5889" width="2.140625" style="1" customWidth="1"/>
    <col min="5890" max="5891" width="8.7109375" style="1" customWidth="1"/>
    <col min="5892" max="5892" width="2.140625" style="1" customWidth="1"/>
    <col min="5893" max="5893" width="6.85546875" style="1" customWidth="1"/>
    <col min="5894" max="5894" width="54.5703125" style="1" customWidth="1"/>
    <col min="5895" max="5895" width="15.7109375" style="1" customWidth="1"/>
    <col min="5896" max="5896" width="14.7109375" style="1" customWidth="1"/>
    <col min="5897" max="5897" width="8.7109375" style="1" customWidth="1"/>
    <col min="5898" max="5898" width="6.42578125" style="1" customWidth="1"/>
    <col min="5899" max="5899" width="3.140625" style="1" customWidth="1"/>
    <col min="5900" max="6144" width="9.140625" style="1"/>
    <col min="6145" max="6145" width="2.140625" style="1" customWidth="1"/>
    <col min="6146" max="6147" width="8.7109375" style="1" customWidth="1"/>
    <col min="6148" max="6148" width="2.140625" style="1" customWidth="1"/>
    <col min="6149" max="6149" width="6.85546875" style="1" customWidth="1"/>
    <col min="6150" max="6150" width="54.5703125" style="1" customWidth="1"/>
    <col min="6151" max="6151" width="15.7109375" style="1" customWidth="1"/>
    <col min="6152" max="6152" width="14.7109375" style="1" customWidth="1"/>
    <col min="6153" max="6153" width="8.7109375" style="1" customWidth="1"/>
    <col min="6154" max="6154" width="6.42578125" style="1" customWidth="1"/>
    <col min="6155" max="6155" width="3.140625" style="1" customWidth="1"/>
    <col min="6156" max="6400" width="9.140625" style="1"/>
    <col min="6401" max="6401" width="2.140625" style="1" customWidth="1"/>
    <col min="6402" max="6403" width="8.7109375" style="1" customWidth="1"/>
    <col min="6404" max="6404" width="2.140625" style="1" customWidth="1"/>
    <col min="6405" max="6405" width="6.85546875" style="1" customWidth="1"/>
    <col min="6406" max="6406" width="54.5703125" style="1" customWidth="1"/>
    <col min="6407" max="6407" width="15.7109375" style="1" customWidth="1"/>
    <col min="6408" max="6408" width="14.7109375" style="1" customWidth="1"/>
    <col min="6409" max="6409" width="8.7109375" style="1" customWidth="1"/>
    <col min="6410" max="6410" width="6.42578125" style="1" customWidth="1"/>
    <col min="6411" max="6411" width="3.140625" style="1" customWidth="1"/>
    <col min="6412" max="6656" width="9.140625" style="1"/>
    <col min="6657" max="6657" width="2.140625" style="1" customWidth="1"/>
    <col min="6658" max="6659" width="8.7109375" style="1" customWidth="1"/>
    <col min="6660" max="6660" width="2.140625" style="1" customWidth="1"/>
    <col min="6661" max="6661" width="6.85546875" style="1" customWidth="1"/>
    <col min="6662" max="6662" width="54.5703125" style="1" customWidth="1"/>
    <col min="6663" max="6663" width="15.7109375" style="1" customWidth="1"/>
    <col min="6664" max="6664" width="14.7109375" style="1" customWidth="1"/>
    <col min="6665" max="6665" width="8.7109375" style="1" customWidth="1"/>
    <col min="6666" max="6666" width="6.42578125" style="1" customWidth="1"/>
    <col min="6667" max="6667" width="3.140625" style="1" customWidth="1"/>
    <col min="6668" max="6912" width="9.140625" style="1"/>
    <col min="6913" max="6913" width="2.140625" style="1" customWidth="1"/>
    <col min="6914" max="6915" width="8.7109375" style="1" customWidth="1"/>
    <col min="6916" max="6916" width="2.140625" style="1" customWidth="1"/>
    <col min="6917" max="6917" width="6.85546875" style="1" customWidth="1"/>
    <col min="6918" max="6918" width="54.5703125" style="1" customWidth="1"/>
    <col min="6919" max="6919" width="15.7109375" style="1" customWidth="1"/>
    <col min="6920" max="6920" width="14.7109375" style="1" customWidth="1"/>
    <col min="6921" max="6921" width="8.7109375" style="1" customWidth="1"/>
    <col min="6922" max="6922" width="6.42578125" style="1" customWidth="1"/>
    <col min="6923" max="6923" width="3.140625" style="1" customWidth="1"/>
    <col min="6924" max="7168" width="9.140625" style="1"/>
    <col min="7169" max="7169" width="2.140625" style="1" customWidth="1"/>
    <col min="7170" max="7171" width="8.7109375" style="1" customWidth="1"/>
    <col min="7172" max="7172" width="2.140625" style="1" customWidth="1"/>
    <col min="7173" max="7173" width="6.85546875" style="1" customWidth="1"/>
    <col min="7174" max="7174" width="54.5703125" style="1" customWidth="1"/>
    <col min="7175" max="7175" width="15.7109375" style="1" customWidth="1"/>
    <col min="7176" max="7176" width="14.7109375" style="1" customWidth="1"/>
    <col min="7177" max="7177" width="8.7109375" style="1" customWidth="1"/>
    <col min="7178" max="7178" width="6.42578125" style="1" customWidth="1"/>
    <col min="7179" max="7179" width="3.140625" style="1" customWidth="1"/>
    <col min="7180" max="7424" width="9.140625" style="1"/>
    <col min="7425" max="7425" width="2.140625" style="1" customWidth="1"/>
    <col min="7426" max="7427" width="8.7109375" style="1" customWidth="1"/>
    <col min="7428" max="7428" width="2.140625" style="1" customWidth="1"/>
    <col min="7429" max="7429" width="6.85546875" style="1" customWidth="1"/>
    <col min="7430" max="7430" width="54.5703125" style="1" customWidth="1"/>
    <col min="7431" max="7431" width="15.7109375" style="1" customWidth="1"/>
    <col min="7432" max="7432" width="14.7109375" style="1" customWidth="1"/>
    <col min="7433" max="7433" width="8.7109375" style="1" customWidth="1"/>
    <col min="7434" max="7434" width="6.42578125" style="1" customWidth="1"/>
    <col min="7435" max="7435" width="3.140625" style="1" customWidth="1"/>
    <col min="7436" max="7680" width="9.140625" style="1"/>
    <col min="7681" max="7681" width="2.140625" style="1" customWidth="1"/>
    <col min="7682" max="7683" width="8.7109375" style="1" customWidth="1"/>
    <col min="7684" max="7684" width="2.140625" style="1" customWidth="1"/>
    <col min="7685" max="7685" width="6.85546875" style="1" customWidth="1"/>
    <col min="7686" max="7686" width="54.5703125" style="1" customWidth="1"/>
    <col min="7687" max="7687" width="15.7109375" style="1" customWidth="1"/>
    <col min="7688" max="7688" width="14.7109375" style="1" customWidth="1"/>
    <col min="7689" max="7689" width="8.7109375" style="1" customWidth="1"/>
    <col min="7690" max="7690" width="6.42578125" style="1" customWidth="1"/>
    <col min="7691" max="7691" width="3.140625" style="1" customWidth="1"/>
    <col min="7692" max="7936" width="9.140625" style="1"/>
    <col min="7937" max="7937" width="2.140625" style="1" customWidth="1"/>
    <col min="7938" max="7939" width="8.7109375" style="1" customWidth="1"/>
    <col min="7940" max="7940" width="2.140625" style="1" customWidth="1"/>
    <col min="7941" max="7941" width="6.85546875" style="1" customWidth="1"/>
    <col min="7942" max="7942" width="54.5703125" style="1" customWidth="1"/>
    <col min="7943" max="7943" width="15.7109375" style="1" customWidth="1"/>
    <col min="7944" max="7944" width="14.7109375" style="1" customWidth="1"/>
    <col min="7945" max="7945" width="8.7109375" style="1" customWidth="1"/>
    <col min="7946" max="7946" width="6.42578125" style="1" customWidth="1"/>
    <col min="7947" max="7947" width="3.140625" style="1" customWidth="1"/>
    <col min="7948" max="8192" width="9.140625" style="1"/>
    <col min="8193" max="8193" width="2.140625" style="1" customWidth="1"/>
    <col min="8194" max="8195" width="8.7109375" style="1" customWidth="1"/>
    <col min="8196" max="8196" width="2.140625" style="1" customWidth="1"/>
    <col min="8197" max="8197" width="6.85546875" style="1" customWidth="1"/>
    <col min="8198" max="8198" width="54.5703125" style="1" customWidth="1"/>
    <col min="8199" max="8199" width="15.7109375" style="1" customWidth="1"/>
    <col min="8200" max="8200" width="14.7109375" style="1" customWidth="1"/>
    <col min="8201" max="8201" width="8.7109375" style="1" customWidth="1"/>
    <col min="8202" max="8202" width="6.42578125" style="1" customWidth="1"/>
    <col min="8203" max="8203" width="3.140625" style="1" customWidth="1"/>
    <col min="8204" max="8448" width="9.140625" style="1"/>
    <col min="8449" max="8449" width="2.140625" style="1" customWidth="1"/>
    <col min="8450" max="8451" width="8.7109375" style="1" customWidth="1"/>
    <col min="8452" max="8452" width="2.140625" style="1" customWidth="1"/>
    <col min="8453" max="8453" width="6.85546875" style="1" customWidth="1"/>
    <col min="8454" max="8454" width="54.5703125" style="1" customWidth="1"/>
    <col min="8455" max="8455" width="15.7109375" style="1" customWidth="1"/>
    <col min="8456" max="8456" width="14.7109375" style="1" customWidth="1"/>
    <col min="8457" max="8457" width="8.7109375" style="1" customWidth="1"/>
    <col min="8458" max="8458" width="6.42578125" style="1" customWidth="1"/>
    <col min="8459" max="8459" width="3.140625" style="1" customWidth="1"/>
    <col min="8460" max="8704" width="9.140625" style="1"/>
    <col min="8705" max="8705" width="2.140625" style="1" customWidth="1"/>
    <col min="8706" max="8707" width="8.7109375" style="1" customWidth="1"/>
    <col min="8708" max="8708" width="2.140625" style="1" customWidth="1"/>
    <col min="8709" max="8709" width="6.85546875" style="1" customWidth="1"/>
    <col min="8710" max="8710" width="54.5703125" style="1" customWidth="1"/>
    <col min="8711" max="8711" width="15.7109375" style="1" customWidth="1"/>
    <col min="8712" max="8712" width="14.7109375" style="1" customWidth="1"/>
    <col min="8713" max="8713" width="8.7109375" style="1" customWidth="1"/>
    <col min="8714" max="8714" width="6.42578125" style="1" customWidth="1"/>
    <col min="8715" max="8715" width="3.140625" style="1" customWidth="1"/>
    <col min="8716" max="8960" width="9.140625" style="1"/>
    <col min="8961" max="8961" width="2.140625" style="1" customWidth="1"/>
    <col min="8962" max="8963" width="8.7109375" style="1" customWidth="1"/>
    <col min="8964" max="8964" width="2.140625" style="1" customWidth="1"/>
    <col min="8965" max="8965" width="6.85546875" style="1" customWidth="1"/>
    <col min="8966" max="8966" width="54.5703125" style="1" customWidth="1"/>
    <col min="8967" max="8967" width="15.7109375" style="1" customWidth="1"/>
    <col min="8968" max="8968" width="14.7109375" style="1" customWidth="1"/>
    <col min="8969" max="8969" width="8.7109375" style="1" customWidth="1"/>
    <col min="8970" max="8970" width="6.42578125" style="1" customWidth="1"/>
    <col min="8971" max="8971" width="3.140625" style="1" customWidth="1"/>
    <col min="8972" max="9216" width="9.140625" style="1"/>
    <col min="9217" max="9217" width="2.140625" style="1" customWidth="1"/>
    <col min="9218" max="9219" width="8.7109375" style="1" customWidth="1"/>
    <col min="9220" max="9220" width="2.140625" style="1" customWidth="1"/>
    <col min="9221" max="9221" width="6.85546875" style="1" customWidth="1"/>
    <col min="9222" max="9222" width="54.5703125" style="1" customWidth="1"/>
    <col min="9223" max="9223" width="15.7109375" style="1" customWidth="1"/>
    <col min="9224" max="9224" width="14.7109375" style="1" customWidth="1"/>
    <col min="9225" max="9225" width="8.7109375" style="1" customWidth="1"/>
    <col min="9226" max="9226" width="6.42578125" style="1" customWidth="1"/>
    <col min="9227" max="9227" width="3.140625" style="1" customWidth="1"/>
    <col min="9228" max="9472" width="9.140625" style="1"/>
    <col min="9473" max="9473" width="2.140625" style="1" customWidth="1"/>
    <col min="9474" max="9475" width="8.7109375" style="1" customWidth="1"/>
    <col min="9476" max="9476" width="2.140625" style="1" customWidth="1"/>
    <col min="9477" max="9477" width="6.85546875" style="1" customWidth="1"/>
    <col min="9478" max="9478" width="54.5703125" style="1" customWidth="1"/>
    <col min="9479" max="9479" width="15.7109375" style="1" customWidth="1"/>
    <col min="9480" max="9480" width="14.7109375" style="1" customWidth="1"/>
    <col min="9481" max="9481" width="8.7109375" style="1" customWidth="1"/>
    <col min="9482" max="9482" width="6.42578125" style="1" customWidth="1"/>
    <col min="9483" max="9483" width="3.140625" style="1" customWidth="1"/>
    <col min="9484" max="9728" width="9.140625" style="1"/>
    <col min="9729" max="9729" width="2.140625" style="1" customWidth="1"/>
    <col min="9730" max="9731" width="8.7109375" style="1" customWidth="1"/>
    <col min="9732" max="9732" width="2.140625" style="1" customWidth="1"/>
    <col min="9733" max="9733" width="6.85546875" style="1" customWidth="1"/>
    <col min="9734" max="9734" width="54.5703125" style="1" customWidth="1"/>
    <col min="9735" max="9735" width="15.7109375" style="1" customWidth="1"/>
    <col min="9736" max="9736" width="14.7109375" style="1" customWidth="1"/>
    <col min="9737" max="9737" width="8.7109375" style="1" customWidth="1"/>
    <col min="9738" max="9738" width="6.42578125" style="1" customWidth="1"/>
    <col min="9739" max="9739" width="3.140625" style="1" customWidth="1"/>
    <col min="9740" max="9984" width="9.140625" style="1"/>
    <col min="9985" max="9985" width="2.140625" style="1" customWidth="1"/>
    <col min="9986" max="9987" width="8.7109375" style="1" customWidth="1"/>
    <col min="9988" max="9988" width="2.140625" style="1" customWidth="1"/>
    <col min="9989" max="9989" width="6.85546875" style="1" customWidth="1"/>
    <col min="9990" max="9990" width="54.5703125" style="1" customWidth="1"/>
    <col min="9991" max="9991" width="15.7109375" style="1" customWidth="1"/>
    <col min="9992" max="9992" width="14.7109375" style="1" customWidth="1"/>
    <col min="9993" max="9993" width="8.7109375" style="1" customWidth="1"/>
    <col min="9994" max="9994" width="6.42578125" style="1" customWidth="1"/>
    <col min="9995" max="9995" width="3.140625" style="1" customWidth="1"/>
    <col min="9996" max="10240" width="9.140625" style="1"/>
    <col min="10241" max="10241" width="2.140625" style="1" customWidth="1"/>
    <col min="10242" max="10243" width="8.7109375" style="1" customWidth="1"/>
    <col min="10244" max="10244" width="2.140625" style="1" customWidth="1"/>
    <col min="10245" max="10245" width="6.85546875" style="1" customWidth="1"/>
    <col min="10246" max="10246" width="54.5703125" style="1" customWidth="1"/>
    <col min="10247" max="10247" width="15.7109375" style="1" customWidth="1"/>
    <col min="10248" max="10248" width="14.7109375" style="1" customWidth="1"/>
    <col min="10249" max="10249" width="8.7109375" style="1" customWidth="1"/>
    <col min="10250" max="10250" width="6.42578125" style="1" customWidth="1"/>
    <col min="10251" max="10251" width="3.140625" style="1" customWidth="1"/>
    <col min="10252" max="10496" width="9.140625" style="1"/>
    <col min="10497" max="10497" width="2.140625" style="1" customWidth="1"/>
    <col min="10498" max="10499" width="8.7109375" style="1" customWidth="1"/>
    <col min="10500" max="10500" width="2.140625" style="1" customWidth="1"/>
    <col min="10501" max="10501" width="6.85546875" style="1" customWidth="1"/>
    <col min="10502" max="10502" width="54.5703125" style="1" customWidth="1"/>
    <col min="10503" max="10503" width="15.7109375" style="1" customWidth="1"/>
    <col min="10504" max="10504" width="14.7109375" style="1" customWidth="1"/>
    <col min="10505" max="10505" width="8.7109375" style="1" customWidth="1"/>
    <col min="10506" max="10506" width="6.42578125" style="1" customWidth="1"/>
    <col min="10507" max="10507" width="3.140625" style="1" customWidth="1"/>
    <col min="10508" max="10752" width="9.140625" style="1"/>
    <col min="10753" max="10753" width="2.140625" style="1" customWidth="1"/>
    <col min="10754" max="10755" width="8.7109375" style="1" customWidth="1"/>
    <col min="10756" max="10756" width="2.140625" style="1" customWidth="1"/>
    <col min="10757" max="10757" width="6.85546875" style="1" customWidth="1"/>
    <col min="10758" max="10758" width="54.5703125" style="1" customWidth="1"/>
    <col min="10759" max="10759" width="15.7109375" style="1" customWidth="1"/>
    <col min="10760" max="10760" width="14.7109375" style="1" customWidth="1"/>
    <col min="10761" max="10761" width="8.7109375" style="1" customWidth="1"/>
    <col min="10762" max="10762" width="6.42578125" style="1" customWidth="1"/>
    <col min="10763" max="10763" width="3.140625" style="1" customWidth="1"/>
    <col min="10764" max="11008" width="9.140625" style="1"/>
    <col min="11009" max="11009" width="2.140625" style="1" customWidth="1"/>
    <col min="11010" max="11011" width="8.7109375" style="1" customWidth="1"/>
    <col min="11012" max="11012" width="2.140625" style="1" customWidth="1"/>
    <col min="11013" max="11013" width="6.85546875" style="1" customWidth="1"/>
    <col min="11014" max="11014" width="54.5703125" style="1" customWidth="1"/>
    <col min="11015" max="11015" width="15.7109375" style="1" customWidth="1"/>
    <col min="11016" max="11016" width="14.7109375" style="1" customWidth="1"/>
    <col min="11017" max="11017" width="8.7109375" style="1" customWidth="1"/>
    <col min="11018" max="11018" width="6.42578125" style="1" customWidth="1"/>
    <col min="11019" max="11019" width="3.140625" style="1" customWidth="1"/>
    <col min="11020" max="11264" width="9.140625" style="1"/>
    <col min="11265" max="11265" width="2.140625" style="1" customWidth="1"/>
    <col min="11266" max="11267" width="8.7109375" style="1" customWidth="1"/>
    <col min="11268" max="11268" width="2.140625" style="1" customWidth="1"/>
    <col min="11269" max="11269" width="6.85546875" style="1" customWidth="1"/>
    <col min="11270" max="11270" width="54.5703125" style="1" customWidth="1"/>
    <col min="11271" max="11271" width="15.7109375" style="1" customWidth="1"/>
    <col min="11272" max="11272" width="14.7109375" style="1" customWidth="1"/>
    <col min="11273" max="11273" width="8.7109375" style="1" customWidth="1"/>
    <col min="11274" max="11274" width="6.42578125" style="1" customWidth="1"/>
    <col min="11275" max="11275" width="3.140625" style="1" customWidth="1"/>
    <col min="11276" max="11520" width="9.140625" style="1"/>
    <col min="11521" max="11521" width="2.140625" style="1" customWidth="1"/>
    <col min="11522" max="11523" width="8.7109375" style="1" customWidth="1"/>
    <col min="11524" max="11524" width="2.140625" style="1" customWidth="1"/>
    <col min="11525" max="11525" width="6.85546875" style="1" customWidth="1"/>
    <col min="11526" max="11526" width="54.5703125" style="1" customWidth="1"/>
    <col min="11527" max="11527" width="15.7109375" style="1" customWidth="1"/>
    <col min="11528" max="11528" width="14.7109375" style="1" customWidth="1"/>
    <col min="11529" max="11529" width="8.7109375" style="1" customWidth="1"/>
    <col min="11530" max="11530" width="6.42578125" style="1" customWidth="1"/>
    <col min="11531" max="11531" width="3.140625" style="1" customWidth="1"/>
    <col min="11532" max="11776" width="9.140625" style="1"/>
    <col min="11777" max="11777" width="2.140625" style="1" customWidth="1"/>
    <col min="11778" max="11779" width="8.7109375" style="1" customWidth="1"/>
    <col min="11780" max="11780" width="2.140625" style="1" customWidth="1"/>
    <col min="11781" max="11781" width="6.85546875" style="1" customWidth="1"/>
    <col min="11782" max="11782" width="54.5703125" style="1" customWidth="1"/>
    <col min="11783" max="11783" width="15.7109375" style="1" customWidth="1"/>
    <col min="11784" max="11784" width="14.7109375" style="1" customWidth="1"/>
    <col min="11785" max="11785" width="8.7109375" style="1" customWidth="1"/>
    <col min="11786" max="11786" width="6.42578125" style="1" customWidth="1"/>
    <col min="11787" max="11787" width="3.140625" style="1" customWidth="1"/>
    <col min="11788" max="12032" width="9.140625" style="1"/>
    <col min="12033" max="12033" width="2.140625" style="1" customWidth="1"/>
    <col min="12034" max="12035" width="8.7109375" style="1" customWidth="1"/>
    <col min="12036" max="12036" width="2.140625" style="1" customWidth="1"/>
    <col min="12037" max="12037" width="6.85546875" style="1" customWidth="1"/>
    <col min="12038" max="12038" width="54.5703125" style="1" customWidth="1"/>
    <col min="12039" max="12039" width="15.7109375" style="1" customWidth="1"/>
    <col min="12040" max="12040" width="14.7109375" style="1" customWidth="1"/>
    <col min="12041" max="12041" width="8.7109375" style="1" customWidth="1"/>
    <col min="12042" max="12042" width="6.42578125" style="1" customWidth="1"/>
    <col min="12043" max="12043" width="3.140625" style="1" customWidth="1"/>
    <col min="12044" max="12288" width="9.140625" style="1"/>
    <col min="12289" max="12289" width="2.140625" style="1" customWidth="1"/>
    <col min="12290" max="12291" width="8.7109375" style="1" customWidth="1"/>
    <col min="12292" max="12292" width="2.140625" style="1" customWidth="1"/>
    <col min="12293" max="12293" width="6.85546875" style="1" customWidth="1"/>
    <col min="12294" max="12294" width="54.5703125" style="1" customWidth="1"/>
    <col min="12295" max="12295" width="15.7109375" style="1" customWidth="1"/>
    <col min="12296" max="12296" width="14.7109375" style="1" customWidth="1"/>
    <col min="12297" max="12297" width="8.7109375" style="1" customWidth="1"/>
    <col min="12298" max="12298" width="6.42578125" style="1" customWidth="1"/>
    <col min="12299" max="12299" width="3.140625" style="1" customWidth="1"/>
    <col min="12300" max="12544" width="9.140625" style="1"/>
    <col min="12545" max="12545" width="2.140625" style="1" customWidth="1"/>
    <col min="12546" max="12547" width="8.7109375" style="1" customWidth="1"/>
    <col min="12548" max="12548" width="2.140625" style="1" customWidth="1"/>
    <col min="12549" max="12549" width="6.85546875" style="1" customWidth="1"/>
    <col min="12550" max="12550" width="54.5703125" style="1" customWidth="1"/>
    <col min="12551" max="12551" width="15.7109375" style="1" customWidth="1"/>
    <col min="12552" max="12552" width="14.7109375" style="1" customWidth="1"/>
    <col min="12553" max="12553" width="8.7109375" style="1" customWidth="1"/>
    <col min="12554" max="12554" width="6.42578125" style="1" customWidth="1"/>
    <col min="12555" max="12555" width="3.140625" style="1" customWidth="1"/>
    <col min="12556" max="12800" width="9.140625" style="1"/>
    <col min="12801" max="12801" width="2.140625" style="1" customWidth="1"/>
    <col min="12802" max="12803" width="8.7109375" style="1" customWidth="1"/>
    <col min="12804" max="12804" width="2.140625" style="1" customWidth="1"/>
    <col min="12805" max="12805" width="6.85546875" style="1" customWidth="1"/>
    <col min="12806" max="12806" width="54.5703125" style="1" customWidth="1"/>
    <col min="12807" max="12807" width="15.7109375" style="1" customWidth="1"/>
    <col min="12808" max="12808" width="14.7109375" style="1" customWidth="1"/>
    <col min="12809" max="12809" width="8.7109375" style="1" customWidth="1"/>
    <col min="12810" max="12810" width="6.42578125" style="1" customWidth="1"/>
    <col min="12811" max="12811" width="3.140625" style="1" customWidth="1"/>
    <col min="12812" max="13056" width="9.140625" style="1"/>
    <col min="13057" max="13057" width="2.140625" style="1" customWidth="1"/>
    <col min="13058" max="13059" width="8.7109375" style="1" customWidth="1"/>
    <col min="13060" max="13060" width="2.140625" style="1" customWidth="1"/>
    <col min="13061" max="13061" width="6.85546875" style="1" customWidth="1"/>
    <col min="13062" max="13062" width="54.5703125" style="1" customWidth="1"/>
    <col min="13063" max="13063" width="15.7109375" style="1" customWidth="1"/>
    <col min="13064" max="13064" width="14.7109375" style="1" customWidth="1"/>
    <col min="13065" max="13065" width="8.7109375" style="1" customWidth="1"/>
    <col min="13066" max="13066" width="6.42578125" style="1" customWidth="1"/>
    <col min="13067" max="13067" width="3.140625" style="1" customWidth="1"/>
    <col min="13068" max="13312" width="9.140625" style="1"/>
    <col min="13313" max="13313" width="2.140625" style="1" customWidth="1"/>
    <col min="13314" max="13315" width="8.7109375" style="1" customWidth="1"/>
    <col min="13316" max="13316" width="2.140625" style="1" customWidth="1"/>
    <col min="13317" max="13317" width="6.85546875" style="1" customWidth="1"/>
    <col min="13318" max="13318" width="54.5703125" style="1" customWidth="1"/>
    <col min="13319" max="13319" width="15.7109375" style="1" customWidth="1"/>
    <col min="13320" max="13320" width="14.7109375" style="1" customWidth="1"/>
    <col min="13321" max="13321" width="8.7109375" style="1" customWidth="1"/>
    <col min="13322" max="13322" width="6.42578125" style="1" customWidth="1"/>
    <col min="13323" max="13323" width="3.140625" style="1" customWidth="1"/>
    <col min="13324" max="13568" width="9.140625" style="1"/>
    <col min="13569" max="13569" width="2.140625" style="1" customWidth="1"/>
    <col min="13570" max="13571" width="8.7109375" style="1" customWidth="1"/>
    <col min="13572" max="13572" width="2.140625" style="1" customWidth="1"/>
    <col min="13573" max="13573" width="6.85546875" style="1" customWidth="1"/>
    <col min="13574" max="13574" width="54.5703125" style="1" customWidth="1"/>
    <col min="13575" max="13575" width="15.7109375" style="1" customWidth="1"/>
    <col min="13576" max="13576" width="14.7109375" style="1" customWidth="1"/>
    <col min="13577" max="13577" width="8.7109375" style="1" customWidth="1"/>
    <col min="13578" max="13578" width="6.42578125" style="1" customWidth="1"/>
    <col min="13579" max="13579" width="3.140625" style="1" customWidth="1"/>
    <col min="13580" max="13824" width="9.140625" style="1"/>
    <col min="13825" max="13825" width="2.140625" style="1" customWidth="1"/>
    <col min="13826" max="13827" width="8.7109375" style="1" customWidth="1"/>
    <col min="13828" max="13828" width="2.140625" style="1" customWidth="1"/>
    <col min="13829" max="13829" width="6.85546875" style="1" customWidth="1"/>
    <col min="13830" max="13830" width="54.5703125" style="1" customWidth="1"/>
    <col min="13831" max="13831" width="15.7109375" style="1" customWidth="1"/>
    <col min="13832" max="13832" width="14.7109375" style="1" customWidth="1"/>
    <col min="13833" max="13833" width="8.7109375" style="1" customWidth="1"/>
    <col min="13834" max="13834" width="6.42578125" style="1" customWidth="1"/>
    <col min="13835" max="13835" width="3.140625" style="1" customWidth="1"/>
    <col min="13836" max="14080" width="9.140625" style="1"/>
    <col min="14081" max="14081" width="2.140625" style="1" customWidth="1"/>
    <col min="14082" max="14083" width="8.7109375" style="1" customWidth="1"/>
    <col min="14084" max="14084" width="2.140625" style="1" customWidth="1"/>
    <col min="14085" max="14085" width="6.85546875" style="1" customWidth="1"/>
    <col min="14086" max="14086" width="54.5703125" style="1" customWidth="1"/>
    <col min="14087" max="14087" width="15.7109375" style="1" customWidth="1"/>
    <col min="14088" max="14088" width="14.7109375" style="1" customWidth="1"/>
    <col min="14089" max="14089" width="8.7109375" style="1" customWidth="1"/>
    <col min="14090" max="14090" width="6.42578125" style="1" customWidth="1"/>
    <col min="14091" max="14091" width="3.140625" style="1" customWidth="1"/>
    <col min="14092" max="14336" width="9.140625" style="1"/>
    <col min="14337" max="14337" width="2.140625" style="1" customWidth="1"/>
    <col min="14338" max="14339" width="8.7109375" style="1" customWidth="1"/>
    <col min="14340" max="14340" width="2.140625" style="1" customWidth="1"/>
    <col min="14341" max="14341" width="6.85546875" style="1" customWidth="1"/>
    <col min="14342" max="14342" width="54.5703125" style="1" customWidth="1"/>
    <col min="14343" max="14343" width="15.7109375" style="1" customWidth="1"/>
    <col min="14344" max="14344" width="14.7109375" style="1" customWidth="1"/>
    <col min="14345" max="14345" width="8.7109375" style="1" customWidth="1"/>
    <col min="14346" max="14346" width="6.42578125" style="1" customWidth="1"/>
    <col min="14347" max="14347" width="3.140625" style="1" customWidth="1"/>
    <col min="14348" max="14592" width="9.140625" style="1"/>
    <col min="14593" max="14593" width="2.140625" style="1" customWidth="1"/>
    <col min="14594" max="14595" width="8.7109375" style="1" customWidth="1"/>
    <col min="14596" max="14596" width="2.140625" style="1" customWidth="1"/>
    <col min="14597" max="14597" width="6.85546875" style="1" customWidth="1"/>
    <col min="14598" max="14598" width="54.5703125" style="1" customWidth="1"/>
    <col min="14599" max="14599" width="15.7109375" style="1" customWidth="1"/>
    <col min="14600" max="14600" width="14.7109375" style="1" customWidth="1"/>
    <col min="14601" max="14601" width="8.7109375" style="1" customWidth="1"/>
    <col min="14602" max="14602" width="6.42578125" style="1" customWidth="1"/>
    <col min="14603" max="14603" width="3.140625" style="1" customWidth="1"/>
    <col min="14604" max="14848" width="9.140625" style="1"/>
    <col min="14849" max="14849" width="2.140625" style="1" customWidth="1"/>
    <col min="14850" max="14851" width="8.7109375" style="1" customWidth="1"/>
    <col min="14852" max="14852" width="2.140625" style="1" customWidth="1"/>
    <col min="14853" max="14853" width="6.85546875" style="1" customWidth="1"/>
    <col min="14854" max="14854" width="54.5703125" style="1" customWidth="1"/>
    <col min="14855" max="14855" width="15.7109375" style="1" customWidth="1"/>
    <col min="14856" max="14856" width="14.7109375" style="1" customWidth="1"/>
    <col min="14857" max="14857" width="8.7109375" style="1" customWidth="1"/>
    <col min="14858" max="14858" width="6.42578125" style="1" customWidth="1"/>
    <col min="14859" max="14859" width="3.140625" style="1" customWidth="1"/>
    <col min="14860" max="15104" width="9.140625" style="1"/>
    <col min="15105" max="15105" width="2.140625" style="1" customWidth="1"/>
    <col min="15106" max="15107" width="8.7109375" style="1" customWidth="1"/>
    <col min="15108" max="15108" width="2.140625" style="1" customWidth="1"/>
    <col min="15109" max="15109" width="6.85546875" style="1" customWidth="1"/>
    <col min="15110" max="15110" width="54.5703125" style="1" customWidth="1"/>
    <col min="15111" max="15111" width="15.7109375" style="1" customWidth="1"/>
    <col min="15112" max="15112" width="14.7109375" style="1" customWidth="1"/>
    <col min="15113" max="15113" width="8.7109375" style="1" customWidth="1"/>
    <col min="15114" max="15114" width="6.42578125" style="1" customWidth="1"/>
    <col min="15115" max="15115" width="3.140625" style="1" customWidth="1"/>
    <col min="15116" max="15360" width="9.140625" style="1"/>
    <col min="15361" max="15361" width="2.140625" style="1" customWidth="1"/>
    <col min="15362" max="15363" width="8.7109375" style="1" customWidth="1"/>
    <col min="15364" max="15364" width="2.140625" style="1" customWidth="1"/>
    <col min="15365" max="15365" width="6.85546875" style="1" customWidth="1"/>
    <col min="15366" max="15366" width="54.5703125" style="1" customWidth="1"/>
    <col min="15367" max="15367" width="15.7109375" style="1" customWidth="1"/>
    <col min="15368" max="15368" width="14.7109375" style="1" customWidth="1"/>
    <col min="15369" max="15369" width="8.7109375" style="1" customWidth="1"/>
    <col min="15370" max="15370" width="6.42578125" style="1" customWidth="1"/>
    <col min="15371" max="15371" width="3.140625" style="1" customWidth="1"/>
    <col min="15372" max="15616" width="9.140625" style="1"/>
    <col min="15617" max="15617" width="2.140625" style="1" customWidth="1"/>
    <col min="15618" max="15619" width="8.7109375" style="1" customWidth="1"/>
    <col min="15620" max="15620" width="2.140625" style="1" customWidth="1"/>
    <col min="15621" max="15621" width="6.85546875" style="1" customWidth="1"/>
    <col min="15622" max="15622" width="54.5703125" style="1" customWidth="1"/>
    <col min="15623" max="15623" width="15.7109375" style="1" customWidth="1"/>
    <col min="15624" max="15624" width="14.7109375" style="1" customWidth="1"/>
    <col min="15625" max="15625" width="8.7109375" style="1" customWidth="1"/>
    <col min="15626" max="15626" width="6.42578125" style="1" customWidth="1"/>
    <col min="15627" max="15627" width="3.140625" style="1" customWidth="1"/>
    <col min="15628" max="15872" width="9.140625" style="1"/>
    <col min="15873" max="15873" width="2.140625" style="1" customWidth="1"/>
    <col min="15874" max="15875" width="8.7109375" style="1" customWidth="1"/>
    <col min="15876" max="15876" width="2.140625" style="1" customWidth="1"/>
    <col min="15877" max="15877" width="6.85546875" style="1" customWidth="1"/>
    <col min="15878" max="15878" width="54.5703125" style="1" customWidth="1"/>
    <col min="15879" max="15879" width="15.7109375" style="1" customWidth="1"/>
    <col min="15880" max="15880" width="14.7109375" style="1" customWidth="1"/>
    <col min="15881" max="15881" width="8.7109375" style="1" customWidth="1"/>
    <col min="15882" max="15882" width="6.42578125" style="1" customWidth="1"/>
    <col min="15883" max="15883" width="3.140625" style="1" customWidth="1"/>
    <col min="15884" max="16128" width="9.140625" style="1"/>
    <col min="16129" max="16129" width="2.140625" style="1" customWidth="1"/>
    <col min="16130" max="16131" width="8.7109375" style="1" customWidth="1"/>
    <col min="16132" max="16132" width="2.140625" style="1" customWidth="1"/>
    <col min="16133" max="16133" width="6.85546875" style="1" customWidth="1"/>
    <col min="16134" max="16134" width="54.5703125" style="1" customWidth="1"/>
    <col min="16135" max="16135" width="15.7109375" style="1" customWidth="1"/>
    <col min="16136" max="16136" width="14.7109375" style="1" customWidth="1"/>
    <col min="16137" max="16137" width="8.7109375" style="1" customWidth="1"/>
    <col min="16138" max="16138" width="6.42578125" style="1" customWidth="1"/>
    <col min="16139" max="16139" width="3.140625" style="1" customWidth="1"/>
    <col min="16140" max="16384" width="9.140625" style="1"/>
  </cols>
  <sheetData>
    <row r="2" spans="2:11" ht="90.75" customHeight="1">
      <c r="I2" s="70" t="s">
        <v>278</v>
      </c>
    </row>
    <row r="3" spans="2:11" ht="60.75" customHeight="1">
      <c r="B3" s="44" t="s">
        <v>274</v>
      </c>
      <c r="C3" s="44"/>
      <c r="D3" s="44"/>
      <c r="E3" s="44"/>
      <c r="F3" s="44"/>
      <c r="G3" s="44"/>
      <c r="H3" s="44"/>
      <c r="I3" s="44"/>
      <c r="J3" s="44"/>
      <c r="K3" s="2"/>
    </row>
    <row r="4" spans="2:11" ht="17.100000000000001" customHeight="1"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2:11" ht="17.100000000000001" customHeight="1">
      <c r="C5" s="46" t="s">
        <v>0</v>
      </c>
      <c r="D5" s="46"/>
      <c r="E5" s="46"/>
      <c r="F5" s="47" t="s">
        <v>1</v>
      </c>
      <c r="G5" s="47"/>
      <c r="H5" s="47"/>
      <c r="I5" s="47"/>
      <c r="J5" s="47"/>
    </row>
    <row r="6" spans="2:11" ht="5.45" customHeight="1"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2:11" ht="17.100000000000001" customHeight="1">
      <c r="C7" s="35" t="s">
        <v>2</v>
      </c>
      <c r="D7" s="35" t="s">
        <v>3</v>
      </c>
      <c r="E7" s="52" t="s">
        <v>4</v>
      </c>
      <c r="F7" s="53"/>
      <c r="G7" s="35" t="s">
        <v>5</v>
      </c>
      <c r="H7" s="35" t="s">
        <v>275</v>
      </c>
      <c r="I7" s="35" t="s">
        <v>276</v>
      </c>
      <c r="J7" s="35" t="s">
        <v>277</v>
      </c>
    </row>
    <row r="8" spans="2:11" ht="17.100000000000001" customHeight="1">
      <c r="C8" s="3" t="s">
        <v>6</v>
      </c>
      <c r="D8" s="3"/>
      <c r="E8" s="54"/>
      <c r="F8" s="55"/>
      <c r="G8" s="4" t="s">
        <v>7</v>
      </c>
      <c r="H8" s="27" t="s">
        <v>8</v>
      </c>
      <c r="I8" s="27">
        <f>I9</f>
        <v>29931</v>
      </c>
      <c r="J8" s="36">
        <f>I8/H8</f>
        <v>0.99770000000000003</v>
      </c>
    </row>
    <row r="9" spans="2:11" ht="17.100000000000001" customHeight="1">
      <c r="C9" s="5"/>
      <c r="D9" s="6" t="s">
        <v>9</v>
      </c>
      <c r="E9" s="56"/>
      <c r="F9" s="57"/>
      <c r="G9" s="7" t="s">
        <v>10</v>
      </c>
      <c r="H9" s="28" t="s">
        <v>8</v>
      </c>
      <c r="I9" s="28">
        <f>I10</f>
        <v>29931</v>
      </c>
      <c r="J9" s="38">
        <f t="shared" ref="J9:J50" si="0">I9/H9</f>
        <v>0.99770000000000003</v>
      </c>
    </row>
    <row r="10" spans="2:11" ht="45.75" customHeight="1">
      <c r="C10" s="8"/>
      <c r="D10" s="8"/>
      <c r="E10" s="49" t="s">
        <v>11</v>
      </c>
      <c r="F10" s="49"/>
      <c r="G10" s="9" t="s">
        <v>12</v>
      </c>
      <c r="H10" s="29" t="s">
        <v>8</v>
      </c>
      <c r="I10" s="29">
        <v>29931</v>
      </c>
      <c r="J10" s="39">
        <f t="shared" si="0"/>
        <v>0.99770000000000003</v>
      </c>
    </row>
    <row r="11" spans="2:11" ht="17.100000000000001" customHeight="1">
      <c r="C11" s="3" t="s">
        <v>13</v>
      </c>
      <c r="D11" s="3"/>
      <c r="E11" s="50"/>
      <c r="F11" s="50"/>
      <c r="G11" s="4" t="s">
        <v>14</v>
      </c>
      <c r="H11" s="27" t="s">
        <v>15</v>
      </c>
      <c r="I11" s="27">
        <f>I12</f>
        <v>44988.51</v>
      </c>
      <c r="J11" s="36">
        <f t="shared" si="0"/>
        <v>0.99974466666666673</v>
      </c>
    </row>
    <row r="12" spans="2:11" ht="17.100000000000001" customHeight="1">
      <c r="C12" s="5"/>
      <c r="D12" s="6" t="s">
        <v>16</v>
      </c>
      <c r="E12" s="48"/>
      <c r="F12" s="48"/>
      <c r="G12" s="7" t="s">
        <v>17</v>
      </c>
      <c r="H12" s="28" t="s">
        <v>15</v>
      </c>
      <c r="I12" s="28">
        <f>I13</f>
        <v>44988.51</v>
      </c>
      <c r="J12" s="38">
        <f t="shared" si="0"/>
        <v>0.99974466666666673</v>
      </c>
    </row>
    <row r="13" spans="2:11" ht="42.75" customHeight="1">
      <c r="C13" s="8"/>
      <c r="D13" s="8"/>
      <c r="E13" s="49" t="s">
        <v>11</v>
      </c>
      <c r="F13" s="49"/>
      <c r="G13" s="9" t="s">
        <v>12</v>
      </c>
      <c r="H13" s="29" t="s">
        <v>15</v>
      </c>
      <c r="I13" s="29">
        <v>44988.51</v>
      </c>
      <c r="J13" s="39">
        <f t="shared" si="0"/>
        <v>0.99974466666666673</v>
      </c>
    </row>
    <row r="14" spans="2:11" ht="17.100000000000001" customHeight="1">
      <c r="C14" s="3" t="s">
        <v>18</v>
      </c>
      <c r="D14" s="3"/>
      <c r="E14" s="50"/>
      <c r="F14" s="50"/>
      <c r="G14" s="4" t="s">
        <v>19</v>
      </c>
      <c r="H14" s="27" t="s">
        <v>20</v>
      </c>
      <c r="I14" s="27">
        <f>I15+I17+I19+I21</f>
        <v>456769.83999999997</v>
      </c>
      <c r="J14" s="36">
        <f t="shared" si="0"/>
        <v>0.99998213574208905</v>
      </c>
    </row>
    <row r="15" spans="2:11" ht="17.100000000000001" customHeight="1">
      <c r="C15" s="5"/>
      <c r="D15" s="6" t="s">
        <v>21</v>
      </c>
      <c r="E15" s="48"/>
      <c r="F15" s="48"/>
      <c r="G15" s="7" t="s">
        <v>22</v>
      </c>
      <c r="H15" s="28" t="s">
        <v>23</v>
      </c>
      <c r="I15" s="28">
        <f>I16</f>
        <v>65000</v>
      </c>
      <c r="J15" s="38">
        <f t="shared" si="0"/>
        <v>1</v>
      </c>
    </row>
    <row r="16" spans="2:11" ht="37.5" customHeight="1">
      <c r="C16" s="8"/>
      <c r="D16" s="8"/>
      <c r="E16" s="49" t="s">
        <v>11</v>
      </c>
      <c r="F16" s="49"/>
      <c r="G16" s="9" t="s">
        <v>12</v>
      </c>
      <c r="H16" s="29" t="s">
        <v>23</v>
      </c>
      <c r="I16" s="29">
        <v>65000</v>
      </c>
      <c r="J16" s="39">
        <f t="shared" si="0"/>
        <v>1</v>
      </c>
    </row>
    <row r="17" spans="3:10" ht="17.100000000000001" customHeight="1">
      <c r="C17" s="5"/>
      <c r="D17" s="6" t="s">
        <v>24</v>
      </c>
      <c r="E17" s="48"/>
      <c r="F17" s="48"/>
      <c r="G17" s="7" t="s">
        <v>25</v>
      </c>
      <c r="H17" s="28" t="s">
        <v>26</v>
      </c>
      <c r="I17" s="28">
        <f>I18</f>
        <v>2499.8000000000002</v>
      </c>
      <c r="J17" s="38">
        <f t="shared" si="0"/>
        <v>0.99992000000000003</v>
      </c>
    </row>
    <row r="18" spans="3:10" ht="40.5" customHeight="1">
      <c r="C18" s="8"/>
      <c r="D18" s="8"/>
      <c r="E18" s="49" t="s">
        <v>11</v>
      </c>
      <c r="F18" s="49"/>
      <c r="G18" s="9" t="s">
        <v>12</v>
      </c>
      <c r="H18" s="29" t="s">
        <v>26</v>
      </c>
      <c r="I18" s="29">
        <v>2499.8000000000002</v>
      </c>
      <c r="J18" s="39">
        <f t="shared" si="0"/>
        <v>0.99992000000000003</v>
      </c>
    </row>
    <row r="19" spans="3:10" ht="17.100000000000001" customHeight="1">
      <c r="C19" s="5"/>
      <c r="D19" s="6" t="s">
        <v>27</v>
      </c>
      <c r="E19" s="48"/>
      <c r="F19" s="48"/>
      <c r="G19" s="7" t="s">
        <v>28</v>
      </c>
      <c r="H19" s="28" t="s">
        <v>29</v>
      </c>
      <c r="I19" s="28">
        <f>I20</f>
        <v>388201.67</v>
      </c>
      <c r="J19" s="38">
        <f t="shared" si="0"/>
        <v>0.99998111841817161</v>
      </c>
    </row>
    <row r="20" spans="3:10" ht="39.75" customHeight="1">
      <c r="C20" s="8"/>
      <c r="D20" s="8"/>
      <c r="E20" s="49" t="s">
        <v>11</v>
      </c>
      <c r="F20" s="49"/>
      <c r="G20" s="9" t="s">
        <v>12</v>
      </c>
      <c r="H20" s="29" t="s">
        <v>29</v>
      </c>
      <c r="I20" s="29">
        <v>388201.67</v>
      </c>
      <c r="J20" s="39">
        <f t="shared" si="0"/>
        <v>0.99998111841817161</v>
      </c>
    </row>
    <row r="21" spans="3:10" ht="17.100000000000001" customHeight="1">
      <c r="C21" s="5"/>
      <c r="D21" s="6" t="s">
        <v>30</v>
      </c>
      <c r="E21" s="48"/>
      <c r="F21" s="48"/>
      <c r="G21" s="7" t="s">
        <v>31</v>
      </c>
      <c r="H21" s="28" t="s">
        <v>32</v>
      </c>
      <c r="I21" s="28">
        <f>I22</f>
        <v>1068.3699999999999</v>
      </c>
      <c r="J21" s="38">
        <f t="shared" si="0"/>
        <v>0.99941066417212343</v>
      </c>
    </row>
    <row r="22" spans="3:10" ht="48" customHeight="1">
      <c r="C22" s="8"/>
      <c r="D22" s="8"/>
      <c r="E22" s="49" t="s">
        <v>11</v>
      </c>
      <c r="F22" s="49"/>
      <c r="G22" s="9" t="s">
        <v>12</v>
      </c>
      <c r="H22" s="29" t="s">
        <v>32</v>
      </c>
      <c r="I22" s="29">
        <v>1068.3699999999999</v>
      </c>
      <c r="J22" s="39">
        <f t="shared" si="0"/>
        <v>0.99941066417212343</v>
      </c>
    </row>
    <row r="23" spans="3:10" ht="17.100000000000001" customHeight="1">
      <c r="C23" s="3" t="s">
        <v>33</v>
      </c>
      <c r="D23" s="3"/>
      <c r="E23" s="50"/>
      <c r="F23" s="50"/>
      <c r="G23" s="4" t="s">
        <v>34</v>
      </c>
      <c r="H23" s="27" t="s">
        <v>35</v>
      </c>
      <c r="I23" s="27">
        <f>I24+I26</f>
        <v>429869.53</v>
      </c>
      <c r="J23" s="36">
        <f t="shared" si="0"/>
        <v>0.94709743302759986</v>
      </c>
    </row>
    <row r="24" spans="3:10" ht="17.100000000000001" customHeight="1">
      <c r="C24" s="5"/>
      <c r="D24" s="6" t="s">
        <v>36</v>
      </c>
      <c r="E24" s="48"/>
      <c r="F24" s="48"/>
      <c r="G24" s="7" t="s">
        <v>37</v>
      </c>
      <c r="H24" s="28" t="s">
        <v>38</v>
      </c>
      <c r="I24" s="28">
        <f>I25</f>
        <v>393189.5</v>
      </c>
      <c r="J24" s="38">
        <f t="shared" si="0"/>
        <v>0.94244846596356668</v>
      </c>
    </row>
    <row r="25" spans="3:10" ht="42.75" customHeight="1">
      <c r="C25" s="8"/>
      <c r="D25" s="8"/>
      <c r="E25" s="49" t="s">
        <v>11</v>
      </c>
      <c r="F25" s="49"/>
      <c r="G25" s="9" t="s">
        <v>12</v>
      </c>
      <c r="H25" s="29" t="s">
        <v>38</v>
      </c>
      <c r="I25" s="29">
        <v>393189.5</v>
      </c>
      <c r="J25" s="39">
        <f t="shared" si="0"/>
        <v>0.94244846596356668</v>
      </c>
    </row>
    <row r="26" spans="3:10" ht="17.100000000000001" customHeight="1">
      <c r="C26" s="5"/>
      <c r="D26" s="6" t="s">
        <v>39</v>
      </c>
      <c r="E26" s="48"/>
      <c r="F26" s="48"/>
      <c r="G26" s="7" t="s">
        <v>40</v>
      </c>
      <c r="H26" s="28" t="s">
        <v>41</v>
      </c>
      <c r="I26" s="28">
        <f>I27</f>
        <v>36680.03</v>
      </c>
      <c r="J26" s="38">
        <f t="shared" si="0"/>
        <v>0.99997355579182678</v>
      </c>
    </row>
    <row r="27" spans="3:10" ht="39.75" customHeight="1">
      <c r="C27" s="8"/>
      <c r="D27" s="8"/>
      <c r="E27" s="49" t="s">
        <v>11</v>
      </c>
      <c r="F27" s="49"/>
      <c r="G27" s="9" t="s">
        <v>12</v>
      </c>
      <c r="H27" s="29" t="s">
        <v>41</v>
      </c>
      <c r="I27" s="29">
        <v>36680.03</v>
      </c>
      <c r="J27" s="39">
        <f t="shared" si="0"/>
        <v>0.99997355579182678</v>
      </c>
    </row>
    <row r="28" spans="3:10" ht="25.5" customHeight="1">
      <c r="C28" s="3" t="s">
        <v>42</v>
      </c>
      <c r="D28" s="3"/>
      <c r="E28" s="50"/>
      <c r="F28" s="50"/>
      <c r="G28" s="4" t="s">
        <v>43</v>
      </c>
      <c r="H28" s="27" t="s">
        <v>44</v>
      </c>
      <c r="I28" s="27">
        <f>I29</f>
        <v>18144.3</v>
      </c>
      <c r="J28" s="36">
        <f t="shared" si="0"/>
        <v>0.78130732463506003</v>
      </c>
    </row>
    <row r="29" spans="3:10" ht="39.75" customHeight="1">
      <c r="C29" s="5"/>
      <c r="D29" s="6" t="s">
        <v>45</v>
      </c>
      <c r="E29" s="48"/>
      <c r="F29" s="48"/>
      <c r="G29" s="7" t="s">
        <v>46</v>
      </c>
      <c r="H29" s="28" t="s">
        <v>44</v>
      </c>
      <c r="I29" s="28">
        <f>I30</f>
        <v>18144.3</v>
      </c>
      <c r="J29" s="38">
        <f t="shared" si="0"/>
        <v>0.78130732463506003</v>
      </c>
    </row>
    <row r="30" spans="3:10" ht="39.75" customHeight="1">
      <c r="C30" s="8"/>
      <c r="D30" s="8"/>
      <c r="E30" s="49" t="s">
        <v>11</v>
      </c>
      <c r="F30" s="49"/>
      <c r="G30" s="9" t="s">
        <v>12</v>
      </c>
      <c r="H30" s="29" t="s">
        <v>44</v>
      </c>
      <c r="I30" s="29">
        <v>18144.3</v>
      </c>
      <c r="J30" s="39">
        <f t="shared" si="0"/>
        <v>0.78130732463506003</v>
      </c>
    </row>
    <row r="31" spans="3:10" ht="17.100000000000001" customHeight="1">
      <c r="C31" s="3" t="s">
        <v>47</v>
      </c>
      <c r="D31" s="3"/>
      <c r="E31" s="50"/>
      <c r="F31" s="50"/>
      <c r="G31" s="4" t="s">
        <v>48</v>
      </c>
      <c r="H31" s="27" t="s">
        <v>49</v>
      </c>
      <c r="I31" s="27">
        <f>I32</f>
        <v>1999.94</v>
      </c>
      <c r="J31" s="36">
        <f t="shared" si="0"/>
        <v>0.99997000000000003</v>
      </c>
    </row>
    <row r="32" spans="3:10" ht="17.100000000000001" customHeight="1">
      <c r="C32" s="5"/>
      <c r="D32" s="6" t="s">
        <v>50</v>
      </c>
      <c r="E32" s="48"/>
      <c r="F32" s="48"/>
      <c r="G32" s="7" t="s">
        <v>51</v>
      </c>
      <c r="H32" s="28" t="s">
        <v>49</v>
      </c>
      <c r="I32" s="28">
        <f>I33</f>
        <v>1999.94</v>
      </c>
      <c r="J32" s="38">
        <f t="shared" si="0"/>
        <v>0.99997000000000003</v>
      </c>
    </row>
    <row r="33" spans="3:10" ht="43.5" customHeight="1">
      <c r="C33" s="8"/>
      <c r="D33" s="8"/>
      <c r="E33" s="49" t="s">
        <v>11</v>
      </c>
      <c r="F33" s="49"/>
      <c r="G33" s="9" t="s">
        <v>12</v>
      </c>
      <c r="H33" s="29" t="s">
        <v>49</v>
      </c>
      <c r="I33" s="29">
        <v>1999.94</v>
      </c>
      <c r="J33" s="39">
        <f t="shared" si="0"/>
        <v>0.99997000000000003</v>
      </c>
    </row>
    <row r="34" spans="3:10" ht="17.100000000000001" customHeight="1">
      <c r="C34" s="3" t="s">
        <v>52</v>
      </c>
      <c r="D34" s="3"/>
      <c r="E34" s="50"/>
      <c r="F34" s="50"/>
      <c r="G34" s="4" t="s">
        <v>53</v>
      </c>
      <c r="H34" s="27" t="s">
        <v>54</v>
      </c>
      <c r="I34" s="27">
        <f>I35+I37</f>
        <v>5414804.9799999995</v>
      </c>
      <c r="J34" s="36">
        <f t="shared" si="0"/>
        <v>0.99999704145344781</v>
      </c>
    </row>
    <row r="35" spans="3:10" ht="17.100000000000001" customHeight="1">
      <c r="C35" s="5"/>
      <c r="D35" s="6" t="s">
        <v>55</v>
      </c>
      <c r="E35" s="48"/>
      <c r="F35" s="48"/>
      <c r="G35" s="7" t="s">
        <v>56</v>
      </c>
      <c r="H35" s="28" t="s">
        <v>57</v>
      </c>
      <c r="I35" s="28">
        <f>I36</f>
        <v>5267505.8899999997</v>
      </c>
      <c r="J35" s="38">
        <f t="shared" si="0"/>
        <v>0.99999713147797598</v>
      </c>
    </row>
    <row r="36" spans="3:10" ht="38.25" customHeight="1">
      <c r="C36" s="8"/>
      <c r="D36" s="8"/>
      <c r="E36" s="49" t="s">
        <v>11</v>
      </c>
      <c r="F36" s="49"/>
      <c r="G36" s="9" t="s">
        <v>12</v>
      </c>
      <c r="H36" s="29" t="s">
        <v>57</v>
      </c>
      <c r="I36" s="29">
        <v>5267505.8899999997</v>
      </c>
      <c r="J36" s="39">
        <f t="shared" si="0"/>
        <v>0.99999713147797598</v>
      </c>
    </row>
    <row r="37" spans="3:10" ht="17.100000000000001" customHeight="1">
      <c r="C37" s="5"/>
      <c r="D37" s="6" t="s">
        <v>58</v>
      </c>
      <c r="E37" s="48"/>
      <c r="F37" s="48"/>
      <c r="G37" s="7" t="s">
        <v>31</v>
      </c>
      <c r="H37" s="28" t="s">
        <v>59</v>
      </c>
      <c r="I37" s="28">
        <f>I38+I39</f>
        <v>147299.09</v>
      </c>
      <c r="J37" s="40">
        <f t="shared" si="0"/>
        <v>0.99999382213170396</v>
      </c>
    </row>
    <row r="38" spans="3:10" ht="39.75" customHeight="1">
      <c r="C38" s="8"/>
      <c r="D38" s="8"/>
      <c r="E38" s="49" t="s">
        <v>11</v>
      </c>
      <c r="F38" s="49"/>
      <c r="G38" s="9" t="s">
        <v>12</v>
      </c>
      <c r="H38" s="29" t="s">
        <v>60</v>
      </c>
      <c r="I38" s="29">
        <v>47299.09</v>
      </c>
      <c r="J38" s="39">
        <f t="shared" si="0"/>
        <v>0.99998076109936562</v>
      </c>
    </row>
    <row r="39" spans="3:10" ht="37.5" customHeight="1">
      <c r="C39" s="8"/>
      <c r="D39" s="8"/>
      <c r="E39" s="49" t="s">
        <v>61</v>
      </c>
      <c r="F39" s="49"/>
      <c r="G39" s="9" t="s">
        <v>62</v>
      </c>
      <c r="H39" s="29" t="s">
        <v>63</v>
      </c>
      <c r="I39" s="29">
        <v>100000</v>
      </c>
      <c r="J39" s="39">
        <f t="shared" si="0"/>
        <v>1</v>
      </c>
    </row>
    <row r="40" spans="3:10" ht="17.100000000000001" customHeight="1">
      <c r="C40" s="3" t="s">
        <v>64</v>
      </c>
      <c r="D40" s="3"/>
      <c r="E40" s="50"/>
      <c r="F40" s="50"/>
      <c r="G40" s="4" t="s">
        <v>65</v>
      </c>
      <c r="H40" s="30" t="s">
        <v>66</v>
      </c>
      <c r="I40" s="30">
        <f>I41</f>
        <v>2852195.2</v>
      </c>
      <c r="J40" s="36">
        <f t="shared" si="0"/>
        <v>0.99999971951436728</v>
      </c>
    </row>
    <row r="41" spans="3:10" ht="35.25" customHeight="1">
      <c r="C41" s="5"/>
      <c r="D41" s="6" t="s">
        <v>67</v>
      </c>
      <c r="E41" s="48"/>
      <c r="F41" s="48"/>
      <c r="G41" s="7" t="s">
        <v>68</v>
      </c>
      <c r="H41" s="31" t="s">
        <v>66</v>
      </c>
      <c r="I41" s="31">
        <f>I42</f>
        <v>2852195.2</v>
      </c>
      <c r="J41" s="38">
        <f t="shared" si="0"/>
        <v>0.99999971951436728</v>
      </c>
    </row>
    <row r="42" spans="3:10" ht="40.5" customHeight="1">
      <c r="C42" s="8"/>
      <c r="D42" s="8"/>
      <c r="E42" s="49" t="s">
        <v>11</v>
      </c>
      <c r="F42" s="49"/>
      <c r="G42" s="9" t="s">
        <v>12</v>
      </c>
      <c r="H42" s="32" t="s">
        <v>66</v>
      </c>
      <c r="I42" s="33">
        <v>2852195.2</v>
      </c>
      <c r="J42" s="39">
        <f t="shared" si="0"/>
        <v>0.99999971951436728</v>
      </c>
    </row>
    <row r="43" spans="3:10" ht="17.100000000000001" customHeight="1">
      <c r="C43" s="3" t="s">
        <v>69</v>
      </c>
      <c r="D43" s="3"/>
      <c r="E43" s="50"/>
      <c r="F43" s="50"/>
      <c r="G43" s="4" t="s">
        <v>70</v>
      </c>
      <c r="H43" s="27" t="s">
        <v>71</v>
      </c>
      <c r="I43" s="27">
        <f>I44+I46</f>
        <v>243090.76</v>
      </c>
      <c r="J43" s="36">
        <f t="shared" si="0"/>
        <v>0.90489076499864129</v>
      </c>
    </row>
    <row r="44" spans="3:10" ht="17.100000000000001" customHeight="1">
      <c r="C44" s="5"/>
      <c r="D44" s="6" t="s">
        <v>72</v>
      </c>
      <c r="E44" s="48"/>
      <c r="F44" s="48"/>
      <c r="G44" s="7" t="s">
        <v>73</v>
      </c>
      <c r="H44" s="28" t="s">
        <v>74</v>
      </c>
      <c r="I44" s="28">
        <f>I45</f>
        <v>230751</v>
      </c>
      <c r="J44" s="38">
        <f t="shared" si="0"/>
        <v>0.92782497858874713</v>
      </c>
    </row>
    <row r="45" spans="3:10" ht="38.25" customHeight="1">
      <c r="C45" s="8"/>
      <c r="D45" s="8"/>
      <c r="E45" s="49" t="s">
        <v>11</v>
      </c>
      <c r="F45" s="49"/>
      <c r="G45" s="9" t="s">
        <v>12</v>
      </c>
      <c r="H45" s="29" t="s">
        <v>74</v>
      </c>
      <c r="I45" s="29">
        <v>230751</v>
      </c>
      <c r="J45" s="39">
        <f t="shared" si="0"/>
        <v>0.92782497858874713</v>
      </c>
    </row>
    <row r="46" spans="3:10" ht="17.100000000000001" customHeight="1">
      <c r="C46" s="5"/>
      <c r="D46" s="6" t="s">
        <v>75</v>
      </c>
      <c r="E46" s="48"/>
      <c r="F46" s="48"/>
      <c r="G46" s="7" t="s">
        <v>76</v>
      </c>
      <c r="H46" s="28" t="s">
        <v>77</v>
      </c>
      <c r="I46" s="28">
        <f>I47</f>
        <v>12339.76</v>
      </c>
      <c r="J46" s="38">
        <f t="shared" si="0"/>
        <v>0.61884453360080238</v>
      </c>
    </row>
    <row r="47" spans="3:10" ht="37.5" customHeight="1">
      <c r="C47" s="8"/>
      <c r="D47" s="8"/>
      <c r="E47" s="49" t="s">
        <v>11</v>
      </c>
      <c r="F47" s="49"/>
      <c r="G47" s="9" t="s">
        <v>12</v>
      </c>
      <c r="H47" s="29" t="s">
        <v>77</v>
      </c>
      <c r="I47" s="29">
        <v>12339.76</v>
      </c>
      <c r="J47" s="39">
        <f t="shared" si="0"/>
        <v>0.61884453360080238</v>
      </c>
    </row>
    <row r="48" spans="3:10" ht="17.100000000000001" customHeight="1">
      <c r="C48" s="3" t="s">
        <v>78</v>
      </c>
      <c r="D48" s="3"/>
      <c r="E48" s="50"/>
      <c r="F48" s="50"/>
      <c r="G48" s="4" t="s">
        <v>79</v>
      </c>
      <c r="H48" s="27" t="s">
        <v>80</v>
      </c>
      <c r="I48" s="27">
        <f>I49</f>
        <v>168730</v>
      </c>
      <c r="J48" s="36">
        <f t="shared" si="0"/>
        <v>1</v>
      </c>
    </row>
    <row r="49" spans="2:12" ht="17.100000000000001" customHeight="1">
      <c r="C49" s="5"/>
      <c r="D49" s="6" t="s">
        <v>81</v>
      </c>
      <c r="E49" s="48"/>
      <c r="F49" s="48"/>
      <c r="G49" s="7" t="s">
        <v>82</v>
      </c>
      <c r="H49" s="28" t="s">
        <v>80</v>
      </c>
      <c r="I49" s="28">
        <f>I50</f>
        <v>168730</v>
      </c>
      <c r="J49" s="38">
        <f t="shared" si="0"/>
        <v>1</v>
      </c>
    </row>
    <row r="50" spans="2:12" ht="36.75" customHeight="1">
      <c r="C50" s="8"/>
      <c r="D50" s="8"/>
      <c r="E50" s="49" t="s">
        <v>11</v>
      </c>
      <c r="F50" s="49"/>
      <c r="G50" s="9" t="s">
        <v>12</v>
      </c>
      <c r="H50" s="29" t="s">
        <v>80</v>
      </c>
      <c r="I50" s="29">
        <v>168730</v>
      </c>
      <c r="J50" s="39">
        <f t="shared" si="0"/>
        <v>1</v>
      </c>
    </row>
    <row r="51" spans="2:12" ht="5.45" customHeight="1">
      <c r="C51" s="58"/>
      <c r="D51" s="58"/>
      <c r="E51" s="51"/>
      <c r="F51" s="51"/>
      <c r="G51" s="51"/>
      <c r="H51" s="51"/>
      <c r="I51" s="51"/>
      <c r="J51" s="51"/>
      <c r="K51" s="51"/>
    </row>
    <row r="52" spans="2:12" ht="23.25" customHeight="1">
      <c r="C52" s="59" t="s">
        <v>83</v>
      </c>
      <c r="D52" s="59"/>
      <c r="E52" s="59"/>
      <c r="F52" s="59"/>
      <c r="G52" s="59"/>
      <c r="H52" s="34" t="s">
        <v>84</v>
      </c>
      <c r="I52" s="34">
        <f>I48+I43+I40+I34+I31+I28+I23+I14+I11+I8</f>
        <v>9660524.0599999987</v>
      </c>
      <c r="J52" s="41">
        <f>I52/H52</f>
        <v>0.99436495949160431</v>
      </c>
    </row>
    <row r="54" spans="2:12"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2:12">
      <c r="B55" s="14"/>
      <c r="C55" s="64" t="s">
        <v>0</v>
      </c>
      <c r="D55" s="64"/>
      <c r="E55" s="64"/>
      <c r="F55" s="65" t="s">
        <v>1</v>
      </c>
      <c r="G55" s="65"/>
      <c r="H55" s="65"/>
      <c r="I55" s="65"/>
      <c r="J55" s="65"/>
      <c r="K55" s="61"/>
      <c r="L55" s="61"/>
    </row>
    <row r="56" spans="2:12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2:12" ht="12.75" customHeight="1">
      <c r="B57" s="14"/>
      <c r="C57" s="15" t="s">
        <v>2</v>
      </c>
      <c r="D57" s="15" t="s">
        <v>3</v>
      </c>
      <c r="E57" s="66" t="s">
        <v>85</v>
      </c>
      <c r="F57" s="66"/>
      <c r="G57" s="15" t="s">
        <v>5</v>
      </c>
      <c r="H57" s="15" t="s">
        <v>275</v>
      </c>
      <c r="I57" s="15" t="s">
        <v>276</v>
      </c>
      <c r="J57" s="15" t="s">
        <v>277</v>
      </c>
      <c r="K57" s="61"/>
      <c r="L57" s="61"/>
    </row>
    <row r="58" spans="2:12">
      <c r="B58" s="14"/>
      <c r="C58" s="16" t="s">
        <v>6</v>
      </c>
      <c r="D58" s="16"/>
      <c r="E58" s="60"/>
      <c r="F58" s="60"/>
      <c r="G58" s="17" t="s">
        <v>7</v>
      </c>
      <c r="H58" s="10" t="s">
        <v>8</v>
      </c>
      <c r="I58" s="30">
        <f>I59</f>
        <v>29931</v>
      </c>
      <c r="J58" s="37">
        <f>I58/H58</f>
        <v>0.99770000000000003</v>
      </c>
      <c r="K58" s="61"/>
      <c r="L58" s="61"/>
    </row>
    <row r="59" spans="2:12" ht="15">
      <c r="B59" s="14"/>
      <c r="C59" s="18"/>
      <c r="D59" s="19" t="s">
        <v>9</v>
      </c>
      <c r="E59" s="62"/>
      <c r="F59" s="62"/>
      <c r="G59" s="20" t="s">
        <v>10</v>
      </c>
      <c r="H59" s="11" t="s">
        <v>8</v>
      </c>
      <c r="I59" s="31">
        <f>I60</f>
        <v>29931</v>
      </c>
      <c r="J59" s="38">
        <f>I59/H59</f>
        <v>0.99770000000000003</v>
      </c>
      <c r="K59" s="61"/>
      <c r="L59" s="61"/>
    </row>
    <row r="60" spans="2:12">
      <c r="B60" s="14"/>
      <c r="C60" s="21"/>
      <c r="D60" s="21"/>
      <c r="E60" s="63" t="s">
        <v>86</v>
      </c>
      <c r="F60" s="63"/>
      <c r="G60" s="22" t="s">
        <v>87</v>
      </c>
      <c r="H60" s="12" t="s">
        <v>8</v>
      </c>
      <c r="I60" s="33">
        <v>29931</v>
      </c>
      <c r="J60" s="39">
        <f t="shared" ref="J60:J123" si="1">I60/H60</f>
        <v>0.99770000000000003</v>
      </c>
      <c r="K60" s="61"/>
      <c r="L60" s="61"/>
    </row>
    <row r="61" spans="2:12">
      <c r="B61" s="14"/>
      <c r="C61" s="16" t="s">
        <v>13</v>
      </c>
      <c r="D61" s="16"/>
      <c r="E61" s="60"/>
      <c r="F61" s="60"/>
      <c r="G61" s="17" t="s">
        <v>14</v>
      </c>
      <c r="H61" s="10" t="s">
        <v>15</v>
      </c>
      <c r="I61" s="30">
        <f>I62</f>
        <v>44988.51</v>
      </c>
      <c r="J61" s="37">
        <f t="shared" si="1"/>
        <v>0.99974466666666673</v>
      </c>
      <c r="K61" s="61"/>
      <c r="L61" s="61"/>
    </row>
    <row r="62" spans="2:12" ht="15">
      <c r="B62" s="14"/>
      <c r="C62" s="18"/>
      <c r="D62" s="19" t="s">
        <v>16</v>
      </c>
      <c r="E62" s="62"/>
      <c r="F62" s="62"/>
      <c r="G62" s="20" t="s">
        <v>17</v>
      </c>
      <c r="H62" s="11" t="s">
        <v>15</v>
      </c>
      <c r="I62" s="31">
        <f>+I63+I64+I65+I66+I67+I68</f>
        <v>44988.51</v>
      </c>
      <c r="J62" s="38">
        <f t="shared" si="1"/>
        <v>0.99974466666666673</v>
      </c>
      <c r="K62" s="61"/>
      <c r="L62" s="61"/>
    </row>
    <row r="63" spans="2:12">
      <c r="B63" s="14"/>
      <c r="C63" s="21"/>
      <c r="D63" s="21"/>
      <c r="E63" s="63" t="s">
        <v>90</v>
      </c>
      <c r="F63" s="63"/>
      <c r="G63" s="22" t="s">
        <v>91</v>
      </c>
      <c r="H63" s="12" t="s">
        <v>92</v>
      </c>
      <c r="I63" s="33">
        <v>10</v>
      </c>
      <c r="J63" s="39">
        <f t="shared" si="1"/>
        <v>1</v>
      </c>
      <c r="K63" s="61"/>
      <c r="L63" s="61"/>
    </row>
    <row r="64" spans="2:12">
      <c r="B64" s="14"/>
      <c r="C64" s="21"/>
      <c r="D64" s="21"/>
      <c r="E64" s="63" t="s">
        <v>93</v>
      </c>
      <c r="F64" s="63"/>
      <c r="G64" s="22" t="s">
        <v>94</v>
      </c>
      <c r="H64" s="12" t="s">
        <v>95</v>
      </c>
      <c r="I64" s="33">
        <v>14989.78</v>
      </c>
      <c r="J64" s="39">
        <f t="shared" si="1"/>
        <v>0.99931866666666669</v>
      </c>
      <c r="K64" s="61"/>
      <c r="L64" s="61"/>
    </row>
    <row r="65" spans="2:12">
      <c r="B65" s="14"/>
      <c r="C65" s="21"/>
      <c r="D65" s="21"/>
      <c r="E65" s="63" t="s">
        <v>86</v>
      </c>
      <c r="F65" s="63"/>
      <c r="G65" s="22" t="s">
        <v>87</v>
      </c>
      <c r="H65" s="12" t="s">
        <v>98</v>
      </c>
      <c r="I65" s="33">
        <v>14699.73</v>
      </c>
      <c r="J65" s="39">
        <f t="shared" si="1"/>
        <v>0.99998163265306117</v>
      </c>
      <c r="K65" s="61"/>
      <c r="L65" s="61"/>
    </row>
    <row r="66" spans="2:12">
      <c r="B66" s="14"/>
      <c r="C66" s="21"/>
      <c r="D66" s="21"/>
      <c r="E66" s="63" t="s">
        <v>101</v>
      </c>
      <c r="F66" s="63"/>
      <c r="G66" s="22" t="s">
        <v>102</v>
      </c>
      <c r="H66" s="12" t="s">
        <v>103</v>
      </c>
      <c r="I66" s="33">
        <v>1820</v>
      </c>
      <c r="J66" s="39">
        <f t="shared" si="1"/>
        <v>1</v>
      </c>
      <c r="K66" s="61"/>
      <c r="L66" s="61"/>
    </row>
    <row r="67" spans="2:12">
      <c r="B67" s="14"/>
      <c r="C67" s="21"/>
      <c r="D67" s="21"/>
      <c r="E67" s="63" t="s">
        <v>104</v>
      </c>
      <c r="F67" s="63"/>
      <c r="G67" s="22" t="s">
        <v>105</v>
      </c>
      <c r="H67" s="12" t="s">
        <v>106</v>
      </c>
      <c r="I67" s="33">
        <v>6269</v>
      </c>
      <c r="J67" s="39">
        <f t="shared" si="1"/>
        <v>0.9998405103668262</v>
      </c>
      <c r="K67" s="61"/>
      <c r="L67" s="61"/>
    </row>
    <row r="68" spans="2:12">
      <c r="B68" s="14"/>
      <c r="C68" s="21"/>
      <c r="D68" s="21"/>
      <c r="E68" s="63" t="s">
        <v>107</v>
      </c>
      <c r="F68" s="63"/>
      <c r="G68" s="22" t="s">
        <v>108</v>
      </c>
      <c r="H68" s="12" t="s">
        <v>109</v>
      </c>
      <c r="I68" s="33">
        <v>7200</v>
      </c>
      <c r="J68" s="39">
        <f t="shared" si="1"/>
        <v>1</v>
      </c>
      <c r="K68" s="61"/>
      <c r="L68" s="61"/>
    </row>
    <row r="69" spans="2:12">
      <c r="B69" s="14"/>
      <c r="C69" s="23" t="s">
        <v>18</v>
      </c>
      <c r="D69" s="23"/>
      <c r="E69" s="67"/>
      <c r="F69" s="67"/>
      <c r="G69" s="24" t="s">
        <v>19</v>
      </c>
      <c r="H69" s="25" t="s">
        <v>20</v>
      </c>
      <c r="I69" s="42">
        <f>I70+I72+I74+I97</f>
        <v>456769.83999999997</v>
      </c>
      <c r="J69" s="37">
        <f t="shared" si="1"/>
        <v>0.99998213574208905</v>
      </c>
      <c r="K69" s="61"/>
      <c r="L69" s="61"/>
    </row>
    <row r="70" spans="2:12" ht="15">
      <c r="B70" s="14"/>
      <c r="C70" s="18"/>
      <c r="D70" s="19" t="s">
        <v>21</v>
      </c>
      <c r="E70" s="62"/>
      <c r="F70" s="62"/>
      <c r="G70" s="20" t="s">
        <v>22</v>
      </c>
      <c r="H70" s="11" t="s">
        <v>23</v>
      </c>
      <c r="I70" s="31">
        <f>I71</f>
        <v>65000</v>
      </c>
      <c r="J70" s="38">
        <f t="shared" si="1"/>
        <v>1</v>
      </c>
      <c r="K70" s="61"/>
      <c r="L70" s="61"/>
    </row>
    <row r="71" spans="2:12">
      <c r="B71" s="14"/>
      <c r="C71" s="21"/>
      <c r="D71" s="21"/>
      <c r="E71" s="63" t="s">
        <v>86</v>
      </c>
      <c r="F71" s="63"/>
      <c r="G71" s="22" t="s">
        <v>87</v>
      </c>
      <c r="H71" s="12" t="s">
        <v>23</v>
      </c>
      <c r="I71" s="33">
        <v>65000</v>
      </c>
      <c r="J71" s="39">
        <f t="shared" si="1"/>
        <v>1</v>
      </c>
      <c r="K71" s="61"/>
      <c r="L71" s="61"/>
    </row>
    <row r="72" spans="2:12" ht="15">
      <c r="B72" s="14"/>
      <c r="C72" s="18"/>
      <c r="D72" s="19" t="s">
        <v>24</v>
      </c>
      <c r="E72" s="62"/>
      <c r="F72" s="62"/>
      <c r="G72" s="20" t="s">
        <v>25</v>
      </c>
      <c r="H72" s="11" t="s">
        <v>26</v>
      </c>
      <c r="I72" s="31">
        <f>I73</f>
        <v>2499.8000000000002</v>
      </c>
      <c r="J72" s="38">
        <f t="shared" si="1"/>
        <v>0.99992000000000003</v>
      </c>
      <c r="K72" s="61"/>
      <c r="L72" s="61"/>
    </row>
    <row r="73" spans="2:12">
      <c r="B73" s="14"/>
      <c r="C73" s="21"/>
      <c r="D73" s="21"/>
      <c r="E73" s="63" t="s">
        <v>86</v>
      </c>
      <c r="F73" s="63"/>
      <c r="G73" s="22" t="s">
        <v>87</v>
      </c>
      <c r="H73" s="12" t="s">
        <v>26</v>
      </c>
      <c r="I73" s="33">
        <v>2499.8000000000002</v>
      </c>
      <c r="J73" s="39">
        <f t="shared" si="1"/>
        <v>0.99992000000000003</v>
      </c>
      <c r="K73" s="61"/>
      <c r="L73" s="61"/>
    </row>
    <row r="74" spans="2:12" ht="15">
      <c r="B74" s="14"/>
      <c r="C74" s="18"/>
      <c r="D74" s="19" t="s">
        <v>27</v>
      </c>
      <c r="E74" s="62"/>
      <c r="F74" s="62"/>
      <c r="G74" s="20" t="s">
        <v>28</v>
      </c>
      <c r="H74" s="11" t="s">
        <v>29</v>
      </c>
      <c r="I74" s="31">
        <f>I75+I76+I77+I78+I79+I80+I81+I82+I83+I84+I85+I86+I87+I88+I89+I90+I91+I92+I93+I94+I95+I96</f>
        <v>388201.67</v>
      </c>
      <c r="J74" s="38">
        <f t="shared" si="1"/>
        <v>0.99998111841817161</v>
      </c>
      <c r="K74" s="61"/>
      <c r="L74" s="61"/>
    </row>
    <row r="75" spans="2:12">
      <c r="B75" s="14"/>
      <c r="C75" s="21"/>
      <c r="D75" s="21"/>
      <c r="E75" s="63" t="s">
        <v>110</v>
      </c>
      <c r="F75" s="63"/>
      <c r="G75" s="22" t="s">
        <v>111</v>
      </c>
      <c r="H75" s="12" t="s">
        <v>112</v>
      </c>
      <c r="I75" s="33">
        <v>99.72</v>
      </c>
      <c r="J75" s="39">
        <f t="shared" si="1"/>
        <v>0.99719999999999998</v>
      </c>
      <c r="K75" s="61"/>
      <c r="L75" s="61"/>
    </row>
    <row r="76" spans="2:12">
      <c r="B76" s="14"/>
      <c r="C76" s="21"/>
      <c r="D76" s="21"/>
      <c r="E76" s="63" t="s">
        <v>113</v>
      </c>
      <c r="F76" s="63"/>
      <c r="G76" s="22" t="s">
        <v>114</v>
      </c>
      <c r="H76" s="12" t="s">
        <v>115</v>
      </c>
      <c r="I76" s="33">
        <v>77006</v>
      </c>
      <c r="J76" s="39">
        <f t="shared" si="1"/>
        <v>1</v>
      </c>
      <c r="K76" s="61"/>
      <c r="L76" s="61"/>
    </row>
    <row r="77" spans="2:12">
      <c r="B77" s="14"/>
      <c r="C77" s="21"/>
      <c r="D77" s="21"/>
      <c r="E77" s="63" t="s">
        <v>116</v>
      </c>
      <c r="F77" s="63"/>
      <c r="G77" s="22" t="s">
        <v>117</v>
      </c>
      <c r="H77" s="12" t="s">
        <v>118</v>
      </c>
      <c r="I77" s="33">
        <v>177680.17</v>
      </c>
      <c r="J77" s="39">
        <f t="shared" si="1"/>
        <v>0.99999532870706498</v>
      </c>
      <c r="K77" s="61"/>
      <c r="L77" s="61"/>
    </row>
    <row r="78" spans="2:12">
      <c r="B78" s="14"/>
      <c r="C78" s="21"/>
      <c r="D78" s="21"/>
      <c r="E78" s="63" t="s">
        <v>119</v>
      </c>
      <c r="F78" s="63"/>
      <c r="G78" s="22" t="s">
        <v>120</v>
      </c>
      <c r="H78" s="12" t="s">
        <v>121</v>
      </c>
      <c r="I78" s="33">
        <v>20076.43</v>
      </c>
      <c r="J78" s="39">
        <f t="shared" si="1"/>
        <v>0.99997160930417894</v>
      </c>
      <c r="K78" s="61"/>
      <c r="L78" s="61"/>
    </row>
    <row r="79" spans="2:12">
      <c r="B79" s="14"/>
      <c r="C79" s="21"/>
      <c r="D79" s="21"/>
      <c r="E79" s="63" t="s">
        <v>122</v>
      </c>
      <c r="F79" s="63"/>
      <c r="G79" s="22" t="s">
        <v>123</v>
      </c>
      <c r="H79" s="12" t="s">
        <v>124</v>
      </c>
      <c r="I79" s="33">
        <v>42775.03</v>
      </c>
      <c r="J79" s="39">
        <f t="shared" si="1"/>
        <v>0.99997732373293435</v>
      </c>
      <c r="K79" s="61"/>
      <c r="L79" s="61"/>
    </row>
    <row r="80" spans="2:12">
      <c r="B80" s="14"/>
      <c r="C80" s="21"/>
      <c r="D80" s="21"/>
      <c r="E80" s="63" t="s">
        <v>125</v>
      </c>
      <c r="F80" s="63"/>
      <c r="G80" s="22" t="s">
        <v>126</v>
      </c>
      <c r="H80" s="12" t="s">
        <v>127</v>
      </c>
      <c r="I80" s="33">
        <v>6578.71</v>
      </c>
      <c r="J80" s="39">
        <f t="shared" si="1"/>
        <v>0.99995592035263714</v>
      </c>
      <c r="K80" s="61"/>
      <c r="L80" s="61"/>
    </row>
    <row r="81" spans="2:12">
      <c r="B81" s="14"/>
      <c r="C81" s="21"/>
      <c r="D81" s="21"/>
      <c r="E81" s="63" t="s">
        <v>88</v>
      </c>
      <c r="F81" s="63"/>
      <c r="G81" s="22" t="s">
        <v>89</v>
      </c>
      <c r="H81" s="12" t="s">
        <v>109</v>
      </c>
      <c r="I81" s="33">
        <v>7200</v>
      </c>
      <c r="J81" s="39">
        <f t="shared" si="1"/>
        <v>1</v>
      </c>
      <c r="K81" s="61"/>
      <c r="L81" s="61"/>
    </row>
    <row r="82" spans="2:12">
      <c r="B82" s="14"/>
      <c r="C82" s="21"/>
      <c r="D82" s="21"/>
      <c r="E82" s="63" t="s">
        <v>90</v>
      </c>
      <c r="F82" s="63"/>
      <c r="G82" s="22" t="s">
        <v>91</v>
      </c>
      <c r="H82" s="12" t="s">
        <v>128</v>
      </c>
      <c r="I82" s="33">
        <v>7281</v>
      </c>
      <c r="J82" s="39">
        <f t="shared" si="1"/>
        <v>1</v>
      </c>
      <c r="K82" s="61"/>
      <c r="L82" s="61"/>
    </row>
    <row r="83" spans="2:12">
      <c r="B83" s="14"/>
      <c r="C83" s="21"/>
      <c r="D83" s="21"/>
      <c r="E83" s="63" t="s">
        <v>93</v>
      </c>
      <c r="F83" s="63"/>
      <c r="G83" s="22" t="s">
        <v>94</v>
      </c>
      <c r="H83" s="12" t="s">
        <v>129</v>
      </c>
      <c r="I83" s="33">
        <v>6124.19</v>
      </c>
      <c r="J83" s="39">
        <f t="shared" si="1"/>
        <v>0.99986775510204073</v>
      </c>
      <c r="K83" s="61"/>
      <c r="L83" s="61"/>
    </row>
    <row r="84" spans="2:12">
      <c r="B84" s="14"/>
      <c r="C84" s="21"/>
      <c r="D84" s="21"/>
      <c r="E84" s="63" t="s">
        <v>96</v>
      </c>
      <c r="F84" s="63"/>
      <c r="G84" s="22" t="s">
        <v>97</v>
      </c>
      <c r="H84" s="12" t="s">
        <v>130</v>
      </c>
      <c r="I84" s="33">
        <v>216.4</v>
      </c>
      <c r="J84" s="39">
        <f t="shared" si="1"/>
        <v>0.99723502304147471</v>
      </c>
      <c r="K84" s="61"/>
      <c r="L84" s="61"/>
    </row>
    <row r="85" spans="2:12">
      <c r="B85" s="14"/>
      <c r="C85" s="21"/>
      <c r="D85" s="21"/>
      <c r="E85" s="63" t="s">
        <v>131</v>
      </c>
      <c r="F85" s="63"/>
      <c r="G85" s="22" t="s">
        <v>132</v>
      </c>
      <c r="H85" s="12" t="s">
        <v>133</v>
      </c>
      <c r="I85" s="33">
        <v>50</v>
      </c>
      <c r="J85" s="39">
        <f t="shared" si="1"/>
        <v>1</v>
      </c>
      <c r="K85" s="61"/>
      <c r="L85" s="61"/>
    </row>
    <row r="86" spans="2:12">
      <c r="B86" s="14"/>
      <c r="C86" s="21"/>
      <c r="D86" s="21"/>
      <c r="E86" s="63" t="s">
        <v>86</v>
      </c>
      <c r="F86" s="63"/>
      <c r="G86" s="22" t="s">
        <v>87</v>
      </c>
      <c r="H86" s="12" t="s">
        <v>134</v>
      </c>
      <c r="I86" s="33">
        <v>11070</v>
      </c>
      <c r="J86" s="39">
        <f t="shared" si="1"/>
        <v>1</v>
      </c>
      <c r="K86" s="61"/>
      <c r="L86" s="61"/>
    </row>
    <row r="87" spans="2:12">
      <c r="B87" s="14"/>
      <c r="C87" s="21"/>
      <c r="D87" s="21"/>
      <c r="E87" s="63" t="s">
        <v>135</v>
      </c>
      <c r="F87" s="63"/>
      <c r="G87" s="22" t="s">
        <v>136</v>
      </c>
      <c r="H87" s="12" t="s">
        <v>137</v>
      </c>
      <c r="I87" s="33">
        <v>715.68</v>
      </c>
      <c r="J87" s="39">
        <f t="shared" si="1"/>
        <v>0.99955307262569826</v>
      </c>
      <c r="K87" s="61"/>
      <c r="L87" s="61"/>
    </row>
    <row r="88" spans="2:12" ht="22.5">
      <c r="B88" s="14"/>
      <c r="C88" s="21"/>
      <c r="D88" s="21"/>
      <c r="E88" s="63" t="s">
        <v>138</v>
      </c>
      <c r="F88" s="63"/>
      <c r="G88" s="22" t="s">
        <v>139</v>
      </c>
      <c r="H88" s="12" t="s">
        <v>140</v>
      </c>
      <c r="I88" s="33">
        <v>592.91999999999996</v>
      </c>
      <c r="J88" s="39">
        <f t="shared" si="1"/>
        <v>0.99986509274873514</v>
      </c>
      <c r="K88" s="61"/>
      <c r="L88" s="61"/>
    </row>
    <row r="89" spans="2:12" ht="22.5">
      <c r="B89" s="14"/>
      <c r="C89" s="21"/>
      <c r="D89" s="21"/>
      <c r="E89" s="63" t="s">
        <v>141</v>
      </c>
      <c r="F89" s="63"/>
      <c r="G89" s="22" t="s">
        <v>142</v>
      </c>
      <c r="H89" s="12" t="s">
        <v>143</v>
      </c>
      <c r="I89" s="33">
        <v>1265.3</v>
      </c>
      <c r="J89" s="39">
        <f t="shared" si="1"/>
        <v>0.99944707740916272</v>
      </c>
      <c r="K89" s="61"/>
      <c r="L89" s="61"/>
    </row>
    <row r="90" spans="2:12" ht="22.5">
      <c r="B90" s="14"/>
      <c r="C90" s="21"/>
      <c r="D90" s="21"/>
      <c r="E90" s="63" t="s">
        <v>144</v>
      </c>
      <c r="F90" s="63"/>
      <c r="G90" s="22" t="s">
        <v>145</v>
      </c>
      <c r="H90" s="12" t="s">
        <v>146</v>
      </c>
      <c r="I90" s="33">
        <v>18413.52</v>
      </c>
      <c r="J90" s="39">
        <f t="shared" si="1"/>
        <v>0.99997393287715874</v>
      </c>
      <c r="K90" s="61"/>
      <c r="L90" s="61"/>
    </row>
    <row r="91" spans="2:12">
      <c r="B91" s="14"/>
      <c r="C91" s="21"/>
      <c r="D91" s="21"/>
      <c r="E91" s="63" t="s">
        <v>147</v>
      </c>
      <c r="F91" s="63"/>
      <c r="G91" s="22" t="s">
        <v>148</v>
      </c>
      <c r="H91" s="12" t="s">
        <v>149</v>
      </c>
      <c r="I91" s="33">
        <v>753.54</v>
      </c>
      <c r="J91" s="39">
        <f t="shared" si="1"/>
        <v>0.99938992042440311</v>
      </c>
      <c r="K91" s="61"/>
      <c r="L91" s="61"/>
    </row>
    <row r="92" spans="2:12">
      <c r="B92" s="14"/>
      <c r="C92" s="21"/>
      <c r="D92" s="21"/>
      <c r="E92" s="63" t="s">
        <v>101</v>
      </c>
      <c r="F92" s="63"/>
      <c r="G92" s="22" t="s">
        <v>102</v>
      </c>
      <c r="H92" s="12" t="s">
        <v>150</v>
      </c>
      <c r="I92" s="33">
        <v>1600</v>
      </c>
      <c r="J92" s="39">
        <f t="shared" si="1"/>
        <v>1</v>
      </c>
      <c r="K92" s="61"/>
      <c r="L92" s="61"/>
    </row>
    <row r="93" spans="2:12">
      <c r="B93" s="14"/>
      <c r="C93" s="21"/>
      <c r="D93" s="21"/>
      <c r="E93" s="63" t="s">
        <v>151</v>
      </c>
      <c r="F93" s="63"/>
      <c r="G93" s="22" t="s">
        <v>152</v>
      </c>
      <c r="H93" s="12" t="s">
        <v>153</v>
      </c>
      <c r="I93" s="33">
        <v>5937.76</v>
      </c>
      <c r="J93" s="39">
        <f t="shared" si="1"/>
        <v>0.99995958235095994</v>
      </c>
      <c r="K93" s="61"/>
      <c r="L93" s="61"/>
    </row>
    <row r="94" spans="2:12">
      <c r="B94" s="14"/>
      <c r="C94" s="21"/>
      <c r="D94" s="21"/>
      <c r="E94" s="63" t="s">
        <v>154</v>
      </c>
      <c r="F94" s="63"/>
      <c r="G94" s="22" t="s">
        <v>155</v>
      </c>
      <c r="H94" s="12" t="s">
        <v>156</v>
      </c>
      <c r="I94" s="33">
        <v>670</v>
      </c>
      <c r="J94" s="39">
        <f t="shared" si="1"/>
        <v>1</v>
      </c>
      <c r="K94" s="61"/>
      <c r="L94" s="61"/>
    </row>
    <row r="95" spans="2:12" ht="22.5">
      <c r="B95" s="14"/>
      <c r="C95" s="21"/>
      <c r="D95" s="21"/>
      <c r="E95" s="63" t="s">
        <v>157</v>
      </c>
      <c r="F95" s="63"/>
      <c r="G95" s="22" t="s">
        <v>158</v>
      </c>
      <c r="H95" s="12" t="s">
        <v>159</v>
      </c>
      <c r="I95" s="33">
        <v>596.83000000000004</v>
      </c>
      <c r="J95" s="39">
        <f t="shared" si="1"/>
        <v>0.99971524288107205</v>
      </c>
      <c r="K95" s="61"/>
      <c r="L95" s="61"/>
    </row>
    <row r="96" spans="2:12">
      <c r="B96" s="14"/>
      <c r="C96" s="21"/>
      <c r="D96" s="21"/>
      <c r="E96" s="63" t="s">
        <v>160</v>
      </c>
      <c r="F96" s="63"/>
      <c r="G96" s="22" t="s">
        <v>161</v>
      </c>
      <c r="H96" s="12" t="s">
        <v>162</v>
      </c>
      <c r="I96" s="33">
        <v>1498.47</v>
      </c>
      <c r="J96" s="39">
        <f t="shared" si="1"/>
        <v>0.99964643095396932</v>
      </c>
      <c r="K96" s="61"/>
      <c r="L96" s="61"/>
    </row>
    <row r="97" spans="2:12" ht="15">
      <c r="B97" s="14"/>
      <c r="C97" s="18"/>
      <c r="D97" s="19" t="s">
        <v>30</v>
      </c>
      <c r="E97" s="62"/>
      <c r="F97" s="62"/>
      <c r="G97" s="20" t="s">
        <v>31</v>
      </c>
      <c r="H97" s="11" t="s">
        <v>32</v>
      </c>
      <c r="I97" s="31">
        <f>I98+I99</f>
        <v>1068.3699999999999</v>
      </c>
      <c r="J97" s="38">
        <f t="shared" si="1"/>
        <v>0.99941066417212343</v>
      </c>
      <c r="K97" s="61"/>
      <c r="L97" s="61"/>
    </row>
    <row r="98" spans="2:12">
      <c r="B98" s="14"/>
      <c r="C98" s="21"/>
      <c r="D98" s="21"/>
      <c r="E98" s="63" t="s">
        <v>90</v>
      </c>
      <c r="F98" s="63"/>
      <c r="G98" s="22" t="s">
        <v>91</v>
      </c>
      <c r="H98" s="12" t="s">
        <v>163</v>
      </c>
      <c r="I98" s="33">
        <v>876.37</v>
      </c>
      <c r="J98" s="39">
        <f t="shared" si="1"/>
        <v>0.99928164196123148</v>
      </c>
      <c r="K98" s="61"/>
      <c r="L98" s="61"/>
    </row>
    <row r="99" spans="2:12">
      <c r="B99" s="14"/>
      <c r="C99" s="21"/>
      <c r="D99" s="21"/>
      <c r="E99" s="63" t="s">
        <v>147</v>
      </c>
      <c r="F99" s="63"/>
      <c r="G99" s="22" t="s">
        <v>148</v>
      </c>
      <c r="H99" s="12" t="s">
        <v>164</v>
      </c>
      <c r="I99" s="33">
        <v>192</v>
      </c>
      <c r="J99" s="39">
        <f t="shared" si="1"/>
        <v>1</v>
      </c>
      <c r="K99" s="61"/>
      <c r="L99" s="61"/>
    </row>
    <row r="100" spans="2:12">
      <c r="B100" s="14"/>
      <c r="C100" s="16" t="s">
        <v>33</v>
      </c>
      <c r="D100" s="16"/>
      <c r="E100" s="60"/>
      <c r="F100" s="60"/>
      <c r="G100" s="17" t="s">
        <v>34</v>
      </c>
      <c r="H100" s="10" t="s">
        <v>35</v>
      </c>
      <c r="I100" s="30">
        <f>+I101+I111</f>
        <v>429869.53</v>
      </c>
      <c r="J100" s="37">
        <f t="shared" si="1"/>
        <v>0.94709743302759986</v>
      </c>
      <c r="K100" s="61"/>
      <c r="L100" s="61"/>
    </row>
    <row r="101" spans="2:12" ht="15">
      <c r="B101" s="14"/>
      <c r="C101" s="18"/>
      <c r="D101" s="19" t="s">
        <v>36</v>
      </c>
      <c r="E101" s="62"/>
      <c r="F101" s="62"/>
      <c r="G101" s="20" t="s">
        <v>37</v>
      </c>
      <c r="H101" s="11" t="s">
        <v>38</v>
      </c>
      <c r="I101" s="31">
        <f>I102+I103+I104+I105+I106+I107+I108+I109+I110</f>
        <v>393189.50000000006</v>
      </c>
      <c r="J101" s="38">
        <f t="shared" si="1"/>
        <v>0.94244846596356679</v>
      </c>
      <c r="K101" s="61"/>
      <c r="L101" s="61"/>
    </row>
    <row r="102" spans="2:12">
      <c r="B102" s="14"/>
      <c r="C102" s="21"/>
      <c r="D102" s="21"/>
      <c r="E102" s="63" t="s">
        <v>113</v>
      </c>
      <c r="F102" s="63"/>
      <c r="G102" s="22" t="s">
        <v>114</v>
      </c>
      <c r="H102" s="12" t="s">
        <v>165</v>
      </c>
      <c r="I102" s="33">
        <v>247307.39</v>
      </c>
      <c r="J102" s="39">
        <f t="shared" si="1"/>
        <v>0.94365480742080488</v>
      </c>
      <c r="K102" s="61"/>
      <c r="L102" s="61"/>
    </row>
    <row r="103" spans="2:12">
      <c r="B103" s="14"/>
      <c r="C103" s="21"/>
      <c r="D103" s="21"/>
      <c r="E103" s="63" t="s">
        <v>119</v>
      </c>
      <c r="F103" s="63"/>
      <c r="G103" s="22" t="s">
        <v>120</v>
      </c>
      <c r="H103" s="12" t="s">
        <v>95</v>
      </c>
      <c r="I103" s="33">
        <v>15000</v>
      </c>
      <c r="J103" s="39">
        <f t="shared" si="1"/>
        <v>1</v>
      </c>
      <c r="K103" s="61"/>
      <c r="L103" s="61"/>
    </row>
    <row r="104" spans="2:12">
      <c r="B104" s="14"/>
      <c r="C104" s="21"/>
      <c r="D104" s="21"/>
      <c r="E104" s="63" t="s">
        <v>122</v>
      </c>
      <c r="F104" s="63"/>
      <c r="G104" s="22" t="s">
        <v>123</v>
      </c>
      <c r="H104" s="12" t="s">
        <v>166</v>
      </c>
      <c r="I104" s="33">
        <v>40453.03</v>
      </c>
      <c r="J104" s="39">
        <f t="shared" si="1"/>
        <v>0.83511622625928983</v>
      </c>
      <c r="K104" s="61"/>
      <c r="L104" s="61"/>
    </row>
    <row r="105" spans="2:12">
      <c r="B105" s="14"/>
      <c r="C105" s="21"/>
      <c r="D105" s="21"/>
      <c r="E105" s="63" t="s">
        <v>125</v>
      </c>
      <c r="F105" s="63"/>
      <c r="G105" s="22" t="s">
        <v>126</v>
      </c>
      <c r="H105" s="12" t="s">
        <v>167</v>
      </c>
      <c r="I105" s="33">
        <v>5444.79</v>
      </c>
      <c r="J105" s="39">
        <f t="shared" si="1"/>
        <v>0.81265522388059697</v>
      </c>
      <c r="K105" s="61"/>
      <c r="L105" s="61"/>
    </row>
    <row r="106" spans="2:12">
      <c r="B106" s="14"/>
      <c r="C106" s="21"/>
      <c r="D106" s="21"/>
      <c r="E106" s="63" t="s">
        <v>88</v>
      </c>
      <c r="F106" s="63"/>
      <c r="G106" s="22" t="s">
        <v>89</v>
      </c>
      <c r="H106" s="12" t="s">
        <v>168</v>
      </c>
      <c r="I106" s="33">
        <v>75850</v>
      </c>
      <c r="J106" s="39">
        <f t="shared" si="1"/>
        <v>1</v>
      </c>
      <c r="K106" s="61"/>
      <c r="L106" s="61"/>
    </row>
    <row r="107" spans="2:12">
      <c r="B107" s="14"/>
      <c r="C107" s="21"/>
      <c r="D107" s="21"/>
      <c r="E107" s="63" t="s">
        <v>99</v>
      </c>
      <c r="F107" s="63"/>
      <c r="G107" s="22" t="s">
        <v>100</v>
      </c>
      <c r="H107" s="12" t="s">
        <v>169</v>
      </c>
      <c r="I107" s="33">
        <v>1120</v>
      </c>
      <c r="J107" s="39">
        <f t="shared" si="1"/>
        <v>1</v>
      </c>
      <c r="K107" s="61"/>
      <c r="L107" s="61"/>
    </row>
    <row r="108" spans="2:12">
      <c r="B108" s="14"/>
      <c r="C108" s="21"/>
      <c r="D108" s="21"/>
      <c r="E108" s="63" t="s">
        <v>151</v>
      </c>
      <c r="F108" s="63"/>
      <c r="G108" s="22" t="s">
        <v>152</v>
      </c>
      <c r="H108" s="12" t="s">
        <v>170</v>
      </c>
      <c r="I108" s="33">
        <v>3205.02</v>
      </c>
      <c r="J108" s="39">
        <f t="shared" si="1"/>
        <v>0.99969432314410478</v>
      </c>
      <c r="K108" s="61"/>
      <c r="L108" s="61"/>
    </row>
    <row r="109" spans="2:12">
      <c r="B109" s="14"/>
      <c r="C109" s="21"/>
      <c r="D109" s="21"/>
      <c r="E109" s="63" t="s">
        <v>107</v>
      </c>
      <c r="F109" s="63"/>
      <c r="G109" s="22" t="s">
        <v>108</v>
      </c>
      <c r="H109" s="12" t="s">
        <v>171</v>
      </c>
      <c r="I109" s="33">
        <v>4500</v>
      </c>
      <c r="J109" s="39">
        <f t="shared" si="1"/>
        <v>1</v>
      </c>
      <c r="K109" s="61"/>
      <c r="L109" s="61"/>
    </row>
    <row r="110" spans="2:12" ht="22.5">
      <c r="B110" s="14"/>
      <c r="C110" s="21"/>
      <c r="D110" s="21"/>
      <c r="E110" s="63" t="s">
        <v>157</v>
      </c>
      <c r="F110" s="63"/>
      <c r="G110" s="22" t="s">
        <v>158</v>
      </c>
      <c r="H110" s="12" t="s">
        <v>172</v>
      </c>
      <c r="I110" s="33">
        <v>309.27</v>
      </c>
      <c r="J110" s="39">
        <f t="shared" si="1"/>
        <v>0.99764516129032255</v>
      </c>
      <c r="K110" s="61"/>
      <c r="L110" s="61"/>
    </row>
    <row r="111" spans="2:12" ht="15">
      <c r="B111" s="14"/>
      <c r="C111" s="18"/>
      <c r="D111" s="19" t="s">
        <v>39</v>
      </c>
      <c r="E111" s="62"/>
      <c r="F111" s="62"/>
      <c r="G111" s="20" t="s">
        <v>40</v>
      </c>
      <c r="H111" s="11" t="s">
        <v>41</v>
      </c>
      <c r="I111" s="31">
        <f>I112+I113+I114+I115+I116+I117+I118+I119+I120+I121+I122</f>
        <v>36680.03</v>
      </c>
      <c r="J111" s="38">
        <f t="shared" si="1"/>
        <v>0.99997355579182678</v>
      </c>
      <c r="K111" s="61"/>
      <c r="L111" s="61"/>
    </row>
    <row r="112" spans="2:12">
      <c r="B112" s="14"/>
      <c r="C112" s="21"/>
      <c r="D112" s="21"/>
      <c r="E112" s="63" t="s">
        <v>173</v>
      </c>
      <c r="F112" s="63"/>
      <c r="G112" s="22" t="s">
        <v>174</v>
      </c>
      <c r="H112" s="12" t="s">
        <v>175</v>
      </c>
      <c r="I112" s="33">
        <v>5040</v>
      </c>
      <c r="J112" s="39">
        <f t="shared" si="1"/>
        <v>1</v>
      </c>
      <c r="K112" s="61"/>
      <c r="L112" s="61"/>
    </row>
    <row r="113" spans="2:12">
      <c r="B113" s="14"/>
      <c r="C113" s="21"/>
      <c r="D113" s="21"/>
      <c r="E113" s="63" t="s">
        <v>122</v>
      </c>
      <c r="F113" s="63"/>
      <c r="G113" s="22" t="s">
        <v>123</v>
      </c>
      <c r="H113" s="12" t="s">
        <v>176</v>
      </c>
      <c r="I113" s="33">
        <v>1237.99</v>
      </c>
      <c r="J113" s="39">
        <f t="shared" si="1"/>
        <v>0.99999192245557356</v>
      </c>
      <c r="K113" s="61"/>
      <c r="L113" s="61"/>
    </row>
    <row r="114" spans="2:12">
      <c r="B114" s="14"/>
      <c r="C114" s="21"/>
      <c r="D114" s="21"/>
      <c r="E114" s="63" t="s">
        <v>125</v>
      </c>
      <c r="F114" s="63"/>
      <c r="G114" s="22" t="s">
        <v>126</v>
      </c>
      <c r="H114" s="12" t="s">
        <v>177</v>
      </c>
      <c r="I114" s="33">
        <v>199.68</v>
      </c>
      <c r="J114" s="39">
        <f t="shared" si="1"/>
        <v>0.99840000000000007</v>
      </c>
      <c r="K114" s="61"/>
      <c r="L114" s="61"/>
    </row>
    <row r="115" spans="2:12">
      <c r="B115" s="14"/>
      <c r="C115" s="21"/>
      <c r="D115" s="21"/>
      <c r="E115" s="63" t="s">
        <v>88</v>
      </c>
      <c r="F115" s="63"/>
      <c r="G115" s="22" t="s">
        <v>89</v>
      </c>
      <c r="H115" s="12" t="s">
        <v>178</v>
      </c>
      <c r="I115" s="33">
        <v>10000</v>
      </c>
      <c r="J115" s="39">
        <f t="shared" si="1"/>
        <v>1</v>
      </c>
      <c r="K115" s="61"/>
      <c r="L115" s="61"/>
    </row>
    <row r="116" spans="2:12">
      <c r="B116" s="14"/>
      <c r="C116" s="21"/>
      <c r="D116" s="21"/>
      <c r="E116" s="63" t="s">
        <v>90</v>
      </c>
      <c r="F116" s="63"/>
      <c r="G116" s="22" t="s">
        <v>91</v>
      </c>
      <c r="H116" s="12" t="s">
        <v>179</v>
      </c>
      <c r="I116" s="33">
        <v>7867.88</v>
      </c>
      <c r="J116" s="39">
        <f t="shared" si="1"/>
        <v>0.99998474834773765</v>
      </c>
      <c r="K116" s="61"/>
      <c r="L116" s="61"/>
    </row>
    <row r="117" spans="2:12">
      <c r="B117" s="14"/>
      <c r="C117" s="21"/>
      <c r="D117" s="21"/>
      <c r="E117" s="63" t="s">
        <v>93</v>
      </c>
      <c r="F117" s="63"/>
      <c r="G117" s="22" t="s">
        <v>94</v>
      </c>
      <c r="H117" s="12" t="s">
        <v>180</v>
      </c>
      <c r="I117" s="33">
        <v>500</v>
      </c>
      <c r="J117" s="39">
        <f t="shared" si="1"/>
        <v>1</v>
      </c>
      <c r="K117" s="61"/>
      <c r="L117" s="61"/>
    </row>
    <row r="118" spans="2:12">
      <c r="B118" s="14"/>
      <c r="C118" s="21"/>
      <c r="D118" s="21"/>
      <c r="E118" s="63" t="s">
        <v>86</v>
      </c>
      <c r="F118" s="63"/>
      <c r="G118" s="22" t="s">
        <v>87</v>
      </c>
      <c r="H118" s="12" t="s">
        <v>181</v>
      </c>
      <c r="I118" s="33">
        <v>1499.9</v>
      </c>
      <c r="J118" s="39">
        <f t="shared" si="1"/>
        <v>0.99993333333333334</v>
      </c>
      <c r="K118" s="61"/>
      <c r="L118" s="61"/>
    </row>
    <row r="119" spans="2:12" ht="22.5">
      <c r="B119" s="14"/>
      <c r="C119" s="21"/>
      <c r="D119" s="21"/>
      <c r="E119" s="63" t="s">
        <v>144</v>
      </c>
      <c r="F119" s="63"/>
      <c r="G119" s="22" t="s">
        <v>145</v>
      </c>
      <c r="H119" s="12" t="s">
        <v>182</v>
      </c>
      <c r="I119" s="33">
        <v>6000</v>
      </c>
      <c r="J119" s="39">
        <f t="shared" si="1"/>
        <v>1</v>
      </c>
      <c r="K119" s="61"/>
      <c r="L119" s="61"/>
    </row>
    <row r="120" spans="2:12">
      <c r="B120" s="14"/>
      <c r="C120" s="21"/>
      <c r="D120" s="21"/>
      <c r="E120" s="63" t="s">
        <v>147</v>
      </c>
      <c r="F120" s="63"/>
      <c r="G120" s="22" t="s">
        <v>148</v>
      </c>
      <c r="H120" s="12" t="s">
        <v>183</v>
      </c>
      <c r="I120" s="33">
        <v>834.58</v>
      </c>
      <c r="J120" s="39">
        <f t="shared" si="1"/>
        <v>0.99949700598802405</v>
      </c>
      <c r="K120" s="61"/>
      <c r="L120" s="61"/>
    </row>
    <row r="121" spans="2:12" ht="22.5">
      <c r="B121" s="14"/>
      <c r="C121" s="21"/>
      <c r="D121" s="21"/>
      <c r="E121" s="63" t="s">
        <v>157</v>
      </c>
      <c r="F121" s="63"/>
      <c r="G121" s="22" t="s">
        <v>158</v>
      </c>
      <c r="H121" s="12" t="s">
        <v>180</v>
      </c>
      <c r="I121" s="33">
        <v>500</v>
      </c>
      <c r="J121" s="39">
        <f t="shared" si="1"/>
        <v>1</v>
      </c>
      <c r="K121" s="61"/>
      <c r="L121" s="61"/>
    </row>
    <row r="122" spans="2:12">
      <c r="B122" s="14"/>
      <c r="C122" s="21"/>
      <c r="D122" s="21"/>
      <c r="E122" s="63" t="s">
        <v>160</v>
      </c>
      <c r="F122" s="63"/>
      <c r="G122" s="22" t="s">
        <v>161</v>
      </c>
      <c r="H122" s="12" t="s">
        <v>184</v>
      </c>
      <c r="I122" s="33">
        <v>3000</v>
      </c>
      <c r="J122" s="39">
        <f t="shared" si="1"/>
        <v>1</v>
      </c>
      <c r="K122" s="61"/>
      <c r="L122" s="61"/>
    </row>
    <row r="123" spans="2:12" ht="22.5">
      <c r="B123" s="14"/>
      <c r="C123" s="16" t="s">
        <v>42</v>
      </c>
      <c r="D123" s="16"/>
      <c r="E123" s="60"/>
      <c r="F123" s="60"/>
      <c r="G123" s="17" t="s">
        <v>43</v>
      </c>
      <c r="H123" s="10" t="s">
        <v>44</v>
      </c>
      <c r="I123" s="30">
        <f>I124</f>
        <v>18144.3</v>
      </c>
      <c r="J123" s="37">
        <f t="shared" si="1"/>
        <v>0.78130732463506003</v>
      </c>
      <c r="K123" s="61"/>
      <c r="L123" s="61"/>
    </row>
    <row r="124" spans="2:12" ht="33.75">
      <c r="B124" s="14"/>
      <c r="C124" s="18"/>
      <c r="D124" s="19" t="s">
        <v>45</v>
      </c>
      <c r="E124" s="62"/>
      <c r="F124" s="62"/>
      <c r="G124" s="20" t="s">
        <v>46</v>
      </c>
      <c r="H124" s="11" t="s">
        <v>44</v>
      </c>
      <c r="I124" s="31">
        <f>I125+I126+I127+I128+I129+I130+I131</f>
        <v>18144.3</v>
      </c>
      <c r="J124" s="38">
        <f t="shared" ref="J124:J187" si="2">I124/H124</f>
        <v>0.78130732463506003</v>
      </c>
      <c r="K124" s="61"/>
      <c r="L124" s="61"/>
    </row>
    <row r="125" spans="2:12">
      <c r="B125" s="14"/>
      <c r="C125" s="21"/>
      <c r="D125" s="21"/>
      <c r="E125" s="63" t="s">
        <v>173</v>
      </c>
      <c r="F125" s="63"/>
      <c r="G125" s="22" t="s">
        <v>174</v>
      </c>
      <c r="H125" s="12" t="s">
        <v>185</v>
      </c>
      <c r="I125" s="33">
        <v>1470</v>
      </c>
      <c r="J125" s="39">
        <f t="shared" si="2"/>
        <v>1</v>
      </c>
      <c r="K125" s="61"/>
      <c r="L125" s="61"/>
    </row>
    <row r="126" spans="2:12">
      <c r="B126" s="14"/>
      <c r="C126" s="21"/>
      <c r="D126" s="21"/>
      <c r="E126" s="63" t="s">
        <v>122</v>
      </c>
      <c r="F126" s="63"/>
      <c r="G126" s="22" t="s">
        <v>123</v>
      </c>
      <c r="H126" s="12" t="s">
        <v>186</v>
      </c>
      <c r="I126" s="33">
        <v>435.16</v>
      </c>
      <c r="J126" s="39">
        <f t="shared" si="2"/>
        <v>0.69292993630573252</v>
      </c>
      <c r="K126" s="61"/>
      <c r="L126" s="61"/>
    </row>
    <row r="127" spans="2:12">
      <c r="B127" s="14"/>
      <c r="C127" s="21"/>
      <c r="D127" s="21"/>
      <c r="E127" s="63" t="s">
        <v>125</v>
      </c>
      <c r="F127" s="63"/>
      <c r="G127" s="22" t="s">
        <v>126</v>
      </c>
      <c r="H127" s="12" t="s">
        <v>187</v>
      </c>
      <c r="I127" s="33">
        <v>70.180000000000007</v>
      </c>
      <c r="J127" s="39">
        <f t="shared" si="2"/>
        <v>0.65588785046728981</v>
      </c>
      <c r="K127" s="61"/>
      <c r="L127" s="61"/>
    </row>
    <row r="128" spans="2:12">
      <c r="B128" s="14"/>
      <c r="C128" s="21"/>
      <c r="D128" s="21"/>
      <c r="E128" s="63" t="s">
        <v>88</v>
      </c>
      <c r="F128" s="63"/>
      <c r="G128" s="22" t="s">
        <v>89</v>
      </c>
      <c r="H128" s="12" t="s">
        <v>188</v>
      </c>
      <c r="I128" s="33">
        <v>4095</v>
      </c>
      <c r="J128" s="39">
        <f t="shared" si="2"/>
        <v>1</v>
      </c>
      <c r="K128" s="61"/>
      <c r="L128" s="61"/>
    </row>
    <row r="129" spans="2:12">
      <c r="B129" s="14"/>
      <c r="C129" s="21"/>
      <c r="D129" s="21"/>
      <c r="E129" s="63" t="s">
        <v>90</v>
      </c>
      <c r="F129" s="63"/>
      <c r="G129" s="22" t="s">
        <v>91</v>
      </c>
      <c r="H129" s="12" t="s">
        <v>189</v>
      </c>
      <c r="I129" s="33">
        <v>3393.1</v>
      </c>
      <c r="J129" s="39">
        <f t="shared" si="2"/>
        <v>0.76249438202247188</v>
      </c>
      <c r="K129" s="61"/>
      <c r="L129" s="61"/>
    </row>
    <row r="130" spans="2:12">
      <c r="B130" s="14"/>
      <c r="C130" s="21"/>
      <c r="D130" s="21"/>
      <c r="E130" s="63" t="s">
        <v>86</v>
      </c>
      <c r="F130" s="63"/>
      <c r="G130" s="22" t="s">
        <v>87</v>
      </c>
      <c r="H130" s="12" t="s">
        <v>190</v>
      </c>
      <c r="I130" s="33">
        <v>8115.69</v>
      </c>
      <c r="J130" s="39">
        <f t="shared" si="2"/>
        <v>0.81376616865536944</v>
      </c>
      <c r="K130" s="61"/>
      <c r="L130" s="61"/>
    </row>
    <row r="131" spans="2:12">
      <c r="B131" s="14"/>
      <c r="C131" s="21"/>
      <c r="D131" s="21"/>
      <c r="E131" s="63" t="s">
        <v>147</v>
      </c>
      <c r="F131" s="63"/>
      <c r="G131" s="22" t="s">
        <v>148</v>
      </c>
      <c r="H131" s="12" t="s">
        <v>26</v>
      </c>
      <c r="I131" s="33">
        <v>565.16999999999996</v>
      </c>
      <c r="J131" s="39">
        <f t="shared" si="2"/>
        <v>0.22606799999999999</v>
      </c>
      <c r="K131" s="61"/>
      <c r="L131" s="61"/>
    </row>
    <row r="132" spans="2:12">
      <c r="B132" s="14"/>
      <c r="C132" s="16" t="s">
        <v>47</v>
      </c>
      <c r="D132" s="16"/>
      <c r="E132" s="60"/>
      <c r="F132" s="60"/>
      <c r="G132" s="17" t="s">
        <v>48</v>
      </c>
      <c r="H132" s="10" t="s">
        <v>49</v>
      </c>
      <c r="I132" s="30">
        <f>I133</f>
        <v>1999.94</v>
      </c>
      <c r="J132" s="37">
        <f t="shared" si="2"/>
        <v>0.99997000000000003</v>
      </c>
      <c r="K132" s="61"/>
      <c r="L132" s="61"/>
    </row>
    <row r="133" spans="2:12" ht="15">
      <c r="B133" s="14"/>
      <c r="C133" s="18"/>
      <c r="D133" s="19" t="s">
        <v>50</v>
      </c>
      <c r="E133" s="62"/>
      <c r="F133" s="62"/>
      <c r="G133" s="20" t="s">
        <v>51</v>
      </c>
      <c r="H133" s="11" t="s">
        <v>49</v>
      </c>
      <c r="I133" s="31">
        <f>I134+I135+I136+I137</f>
        <v>1999.94</v>
      </c>
      <c r="J133" s="38">
        <f t="shared" si="2"/>
        <v>0.99997000000000003</v>
      </c>
      <c r="K133" s="61"/>
      <c r="L133" s="61"/>
    </row>
    <row r="134" spans="2:12">
      <c r="B134" s="14"/>
      <c r="C134" s="21"/>
      <c r="D134" s="21"/>
      <c r="E134" s="63" t="s">
        <v>88</v>
      </c>
      <c r="F134" s="63"/>
      <c r="G134" s="22" t="s">
        <v>89</v>
      </c>
      <c r="H134" s="12" t="s">
        <v>191</v>
      </c>
      <c r="I134" s="33">
        <v>300</v>
      </c>
      <c r="J134" s="39">
        <f t="shared" si="2"/>
        <v>1</v>
      </c>
      <c r="K134" s="61"/>
      <c r="L134" s="61"/>
    </row>
    <row r="135" spans="2:12">
      <c r="B135" s="14"/>
      <c r="C135" s="21"/>
      <c r="D135" s="21"/>
      <c r="E135" s="63" t="s">
        <v>90</v>
      </c>
      <c r="F135" s="63"/>
      <c r="G135" s="22" t="s">
        <v>91</v>
      </c>
      <c r="H135" s="12" t="s">
        <v>112</v>
      </c>
      <c r="I135" s="33">
        <v>99.94</v>
      </c>
      <c r="J135" s="39">
        <f t="shared" si="2"/>
        <v>0.99939999999999996</v>
      </c>
      <c r="K135" s="61"/>
      <c r="L135" s="61"/>
    </row>
    <row r="136" spans="2:12">
      <c r="B136" s="14"/>
      <c r="C136" s="21"/>
      <c r="D136" s="21"/>
      <c r="E136" s="63" t="s">
        <v>86</v>
      </c>
      <c r="F136" s="63"/>
      <c r="G136" s="22" t="s">
        <v>87</v>
      </c>
      <c r="H136" s="12" t="s">
        <v>181</v>
      </c>
      <c r="I136" s="33">
        <v>1500</v>
      </c>
      <c r="J136" s="39">
        <f t="shared" si="2"/>
        <v>1</v>
      </c>
      <c r="K136" s="61"/>
      <c r="L136" s="61"/>
    </row>
    <row r="137" spans="2:12" ht="22.5">
      <c r="B137" s="14"/>
      <c r="C137" s="21"/>
      <c r="D137" s="21"/>
      <c r="E137" s="63" t="s">
        <v>144</v>
      </c>
      <c r="F137" s="63"/>
      <c r="G137" s="22" t="s">
        <v>145</v>
      </c>
      <c r="H137" s="12" t="s">
        <v>112</v>
      </c>
      <c r="I137" s="33">
        <v>100</v>
      </c>
      <c r="J137" s="39">
        <f t="shared" si="2"/>
        <v>1</v>
      </c>
      <c r="K137" s="61"/>
      <c r="L137" s="61"/>
    </row>
    <row r="138" spans="2:12" ht="12.75" customHeight="1">
      <c r="B138" s="14"/>
      <c r="C138" s="16" t="s">
        <v>52</v>
      </c>
      <c r="D138" s="16"/>
      <c r="E138" s="60"/>
      <c r="F138" s="60"/>
      <c r="G138" s="17" t="s">
        <v>53</v>
      </c>
      <c r="H138" s="10" t="s">
        <v>54</v>
      </c>
      <c r="I138" s="30">
        <f>I139+I167</f>
        <v>5414804.9800000004</v>
      </c>
      <c r="J138" s="37">
        <f t="shared" si="2"/>
        <v>0.99999704145344792</v>
      </c>
      <c r="K138" s="61"/>
      <c r="L138" s="61"/>
    </row>
    <row r="139" spans="2:12" ht="15" customHeight="1">
      <c r="B139" s="14"/>
      <c r="C139" s="18"/>
      <c r="D139" s="19" t="s">
        <v>55</v>
      </c>
      <c r="E139" s="62"/>
      <c r="F139" s="62"/>
      <c r="G139" s="20" t="s">
        <v>56</v>
      </c>
      <c r="H139" s="11" t="s">
        <v>57</v>
      </c>
      <c r="I139" s="31">
        <f>I140+I141+I142+I143+I144+I145+I146+I147+I148+I149+I150+I151+I152+I153+I154+I155+I156+I157+I158+I159+I160+I161+I162+I163+I164+I165+I166</f>
        <v>5267505.8900000006</v>
      </c>
      <c r="J139" s="38">
        <f t="shared" si="2"/>
        <v>0.9999971314779762</v>
      </c>
      <c r="K139" s="61"/>
      <c r="L139" s="61"/>
    </row>
    <row r="140" spans="2:12" ht="22.5">
      <c r="B140" s="14"/>
      <c r="C140" s="21"/>
      <c r="D140" s="21"/>
      <c r="E140" s="63" t="s">
        <v>192</v>
      </c>
      <c r="F140" s="63"/>
      <c r="G140" s="22" t="s">
        <v>193</v>
      </c>
      <c r="H140" s="12" t="s">
        <v>194</v>
      </c>
      <c r="I140" s="33">
        <v>276909.73</v>
      </c>
      <c r="J140" s="39">
        <f t="shared" si="2"/>
        <v>0.99999902495395609</v>
      </c>
      <c r="K140" s="61"/>
      <c r="L140" s="61"/>
    </row>
    <row r="141" spans="2:12">
      <c r="B141" s="14"/>
      <c r="C141" s="21"/>
      <c r="D141" s="21"/>
      <c r="E141" s="63" t="s">
        <v>113</v>
      </c>
      <c r="F141" s="63"/>
      <c r="G141" s="22" t="s">
        <v>114</v>
      </c>
      <c r="H141" s="12" t="s">
        <v>195</v>
      </c>
      <c r="I141" s="33">
        <v>23630.76</v>
      </c>
      <c r="J141" s="39">
        <f t="shared" si="2"/>
        <v>0.9999898438491811</v>
      </c>
      <c r="K141" s="61"/>
      <c r="L141" s="61"/>
    </row>
    <row r="142" spans="2:12">
      <c r="B142" s="14"/>
      <c r="C142" s="21"/>
      <c r="D142" s="21"/>
      <c r="E142" s="63" t="s">
        <v>116</v>
      </c>
      <c r="F142" s="63"/>
      <c r="G142" s="22" t="s">
        <v>117</v>
      </c>
      <c r="H142" s="12" t="s">
        <v>196</v>
      </c>
      <c r="I142" s="33">
        <v>67236.539999999994</v>
      </c>
      <c r="J142" s="39">
        <f t="shared" si="2"/>
        <v>0.99999315852878612</v>
      </c>
      <c r="K142" s="61"/>
      <c r="L142" s="61"/>
    </row>
    <row r="143" spans="2:12">
      <c r="B143" s="14"/>
      <c r="C143" s="21"/>
      <c r="D143" s="21"/>
      <c r="E143" s="63" t="s">
        <v>119</v>
      </c>
      <c r="F143" s="63"/>
      <c r="G143" s="22" t="s">
        <v>120</v>
      </c>
      <c r="H143" s="12" t="s">
        <v>197</v>
      </c>
      <c r="I143" s="33">
        <v>6400.74</v>
      </c>
      <c r="J143" s="39">
        <f t="shared" si="2"/>
        <v>0.99995938134666451</v>
      </c>
      <c r="K143" s="61"/>
      <c r="L143" s="61"/>
    </row>
    <row r="144" spans="2:12" ht="22.5">
      <c r="B144" s="14"/>
      <c r="C144" s="21"/>
      <c r="D144" s="21"/>
      <c r="E144" s="63" t="s">
        <v>198</v>
      </c>
      <c r="F144" s="63"/>
      <c r="G144" s="22" t="s">
        <v>199</v>
      </c>
      <c r="H144" s="12" t="s">
        <v>200</v>
      </c>
      <c r="I144" s="33">
        <v>3409568.75</v>
      </c>
      <c r="J144" s="39">
        <f t="shared" si="2"/>
        <v>0.99999875350960366</v>
      </c>
      <c r="K144" s="61"/>
      <c r="L144" s="61"/>
    </row>
    <row r="145" spans="2:12" ht="22.5">
      <c r="B145" s="14"/>
      <c r="C145" s="21"/>
      <c r="D145" s="21"/>
      <c r="E145" s="63" t="s">
        <v>201</v>
      </c>
      <c r="F145" s="63"/>
      <c r="G145" s="22" t="s">
        <v>202</v>
      </c>
      <c r="H145" s="12" t="s">
        <v>203</v>
      </c>
      <c r="I145" s="33">
        <v>468819.59</v>
      </c>
      <c r="J145" s="39">
        <f t="shared" si="2"/>
        <v>0.99999912546393077</v>
      </c>
      <c r="K145" s="61"/>
      <c r="L145" s="61"/>
    </row>
    <row r="146" spans="2:12" ht="22.5">
      <c r="B146" s="14"/>
      <c r="C146" s="21"/>
      <c r="D146" s="21"/>
      <c r="E146" s="63" t="s">
        <v>204</v>
      </c>
      <c r="F146" s="63"/>
      <c r="G146" s="22" t="s">
        <v>205</v>
      </c>
      <c r="H146" s="12" t="s">
        <v>206</v>
      </c>
      <c r="I146" s="33">
        <v>288631.40000000002</v>
      </c>
      <c r="J146" s="39">
        <f t="shared" si="2"/>
        <v>0.99999792122841547</v>
      </c>
      <c r="K146" s="61"/>
      <c r="L146" s="61"/>
    </row>
    <row r="147" spans="2:12">
      <c r="B147" s="14"/>
      <c r="C147" s="21"/>
      <c r="D147" s="21"/>
      <c r="E147" s="63" t="s">
        <v>122</v>
      </c>
      <c r="F147" s="63"/>
      <c r="G147" s="22" t="s">
        <v>123</v>
      </c>
      <c r="H147" s="12" t="s">
        <v>207</v>
      </c>
      <c r="I147" s="33">
        <v>15373.2</v>
      </c>
      <c r="J147" s="39">
        <f t="shared" si="2"/>
        <v>0.99994796409522579</v>
      </c>
      <c r="K147" s="61"/>
      <c r="L147" s="61"/>
    </row>
    <row r="148" spans="2:12">
      <c r="B148" s="14"/>
      <c r="C148" s="21"/>
      <c r="D148" s="21"/>
      <c r="E148" s="63" t="s">
        <v>125</v>
      </c>
      <c r="F148" s="63"/>
      <c r="G148" s="22" t="s">
        <v>126</v>
      </c>
      <c r="H148" s="12" t="s">
        <v>208</v>
      </c>
      <c r="I148" s="33">
        <v>1927.57</v>
      </c>
      <c r="J148" s="39">
        <f t="shared" si="2"/>
        <v>0.9997769709543568</v>
      </c>
      <c r="K148" s="61"/>
      <c r="L148" s="61"/>
    </row>
    <row r="149" spans="2:12">
      <c r="B149" s="14"/>
      <c r="C149" s="21"/>
      <c r="D149" s="21"/>
      <c r="E149" s="63" t="s">
        <v>209</v>
      </c>
      <c r="F149" s="63"/>
      <c r="G149" s="22" t="s">
        <v>210</v>
      </c>
      <c r="H149" s="12" t="s">
        <v>211</v>
      </c>
      <c r="I149" s="33">
        <v>127359.64</v>
      </c>
      <c r="J149" s="39">
        <f t="shared" si="2"/>
        <v>0.99999717336683414</v>
      </c>
      <c r="K149" s="61"/>
      <c r="L149" s="61"/>
    </row>
    <row r="150" spans="2:12">
      <c r="B150" s="14"/>
      <c r="C150" s="21"/>
      <c r="D150" s="21"/>
      <c r="E150" s="63" t="s">
        <v>90</v>
      </c>
      <c r="F150" s="63"/>
      <c r="G150" s="22" t="s">
        <v>91</v>
      </c>
      <c r="H150" s="12" t="s">
        <v>212</v>
      </c>
      <c r="I150" s="33">
        <v>232649</v>
      </c>
      <c r="J150" s="39">
        <f t="shared" si="2"/>
        <v>1</v>
      </c>
      <c r="K150" s="61"/>
      <c r="L150" s="61"/>
    </row>
    <row r="151" spans="2:12">
      <c r="B151" s="14"/>
      <c r="C151" s="21"/>
      <c r="D151" s="21"/>
      <c r="E151" s="63" t="s">
        <v>213</v>
      </c>
      <c r="F151" s="63"/>
      <c r="G151" s="22" t="s">
        <v>214</v>
      </c>
      <c r="H151" s="12" t="s">
        <v>215</v>
      </c>
      <c r="I151" s="33">
        <v>2221.71</v>
      </c>
      <c r="J151" s="39">
        <f t="shared" si="2"/>
        <v>0.99986948694869493</v>
      </c>
      <c r="K151" s="61"/>
      <c r="L151" s="61"/>
    </row>
    <row r="152" spans="2:12">
      <c r="B152" s="14"/>
      <c r="C152" s="21"/>
      <c r="D152" s="21"/>
      <c r="E152" s="63" t="s">
        <v>216</v>
      </c>
      <c r="F152" s="63"/>
      <c r="G152" s="22" t="s">
        <v>217</v>
      </c>
      <c r="H152" s="12" t="s">
        <v>218</v>
      </c>
      <c r="I152" s="33">
        <v>6500</v>
      </c>
      <c r="J152" s="39">
        <f t="shared" si="2"/>
        <v>1</v>
      </c>
      <c r="K152" s="61"/>
      <c r="L152" s="61"/>
    </row>
    <row r="153" spans="2:12">
      <c r="B153" s="14"/>
      <c r="C153" s="21"/>
      <c r="D153" s="21"/>
      <c r="E153" s="63" t="s">
        <v>93</v>
      </c>
      <c r="F153" s="63"/>
      <c r="G153" s="22" t="s">
        <v>94</v>
      </c>
      <c r="H153" s="12" t="s">
        <v>219</v>
      </c>
      <c r="I153" s="33">
        <v>139266.07999999999</v>
      </c>
      <c r="J153" s="39">
        <f t="shared" si="2"/>
        <v>0.99999339398421727</v>
      </c>
      <c r="K153" s="61"/>
      <c r="L153" s="61"/>
    </row>
    <row r="154" spans="2:12">
      <c r="B154" s="14"/>
      <c r="C154" s="21"/>
      <c r="D154" s="21"/>
      <c r="E154" s="63" t="s">
        <v>96</v>
      </c>
      <c r="F154" s="63"/>
      <c r="G154" s="22" t="s">
        <v>97</v>
      </c>
      <c r="H154" s="12" t="s">
        <v>220</v>
      </c>
      <c r="I154" s="33">
        <v>35992.75</v>
      </c>
      <c r="J154" s="39">
        <f t="shared" si="2"/>
        <v>0.9999930542049843</v>
      </c>
      <c r="K154" s="61"/>
      <c r="L154" s="61"/>
    </row>
    <row r="155" spans="2:12">
      <c r="B155" s="14"/>
      <c r="C155" s="21"/>
      <c r="D155" s="21"/>
      <c r="E155" s="63" t="s">
        <v>131</v>
      </c>
      <c r="F155" s="63"/>
      <c r="G155" s="22" t="s">
        <v>132</v>
      </c>
      <c r="H155" s="12" t="s">
        <v>221</v>
      </c>
      <c r="I155" s="33">
        <v>32159.5</v>
      </c>
      <c r="J155" s="39">
        <f t="shared" si="2"/>
        <v>0.99998445273631842</v>
      </c>
      <c r="K155" s="61"/>
      <c r="L155" s="61"/>
    </row>
    <row r="156" spans="2:12">
      <c r="B156" s="14"/>
      <c r="C156" s="21"/>
      <c r="D156" s="21"/>
      <c r="E156" s="63" t="s">
        <v>86</v>
      </c>
      <c r="F156" s="63"/>
      <c r="G156" s="22" t="s">
        <v>87</v>
      </c>
      <c r="H156" s="12" t="s">
        <v>222</v>
      </c>
      <c r="I156" s="33">
        <v>72467.61</v>
      </c>
      <c r="J156" s="39">
        <f t="shared" si="2"/>
        <v>0.99999461831429048</v>
      </c>
      <c r="K156" s="61"/>
      <c r="L156" s="61"/>
    </row>
    <row r="157" spans="2:12">
      <c r="B157" s="14"/>
      <c r="C157" s="21"/>
      <c r="D157" s="21"/>
      <c r="E157" s="63" t="s">
        <v>135</v>
      </c>
      <c r="F157" s="63"/>
      <c r="G157" s="22" t="s">
        <v>136</v>
      </c>
      <c r="H157" s="12" t="s">
        <v>223</v>
      </c>
      <c r="I157" s="33">
        <v>1209.3900000000001</v>
      </c>
      <c r="J157" s="39">
        <f t="shared" si="2"/>
        <v>0.99949586776859511</v>
      </c>
      <c r="K157" s="61"/>
      <c r="L157" s="61"/>
    </row>
    <row r="158" spans="2:12" ht="22.5">
      <c r="B158" s="14"/>
      <c r="C158" s="21"/>
      <c r="D158" s="21"/>
      <c r="E158" s="63" t="s">
        <v>138</v>
      </c>
      <c r="F158" s="63"/>
      <c r="G158" s="22" t="s">
        <v>139</v>
      </c>
      <c r="H158" s="12" t="s">
        <v>224</v>
      </c>
      <c r="I158" s="33">
        <v>14153.49</v>
      </c>
      <c r="J158" s="39">
        <f t="shared" si="2"/>
        <v>0.99996396778295882</v>
      </c>
      <c r="K158" s="61"/>
      <c r="L158" s="61"/>
    </row>
    <row r="159" spans="2:12" ht="22.5">
      <c r="B159" s="14"/>
      <c r="C159" s="21"/>
      <c r="D159" s="21"/>
      <c r="E159" s="63" t="s">
        <v>141</v>
      </c>
      <c r="F159" s="63"/>
      <c r="G159" s="22" t="s">
        <v>142</v>
      </c>
      <c r="H159" s="12" t="s">
        <v>225</v>
      </c>
      <c r="I159" s="33">
        <v>7865.76</v>
      </c>
      <c r="J159" s="39">
        <f t="shared" si="2"/>
        <v>0.99996948893974069</v>
      </c>
      <c r="K159" s="61"/>
      <c r="L159" s="61"/>
    </row>
    <row r="160" spans="2:12">
      <c r="B160" s="14"/>
      <c r="C160" s="21"/>
      <c r="D160" s="21"/>
      <c r="E160" s="63" t="s">
        <v>147</v>
      </c>
      <c r="F160" s="63"/>
      <c r="G160" s="22" t="s">
        <v>148</v>
      </c>
      <c r="H160" s="12" t="s">
        <v>226</v>
      </c>
      <c r="I160" s="33">
        <v>2426.5</v>
      </c>
      <c r="J160" s="39">
        <f t="shared" si="2"/>
        <v>0.99979398434281008</v>
      </c>
      <c r="K160" s="61"/>
      <c r="L160" s="61"/>
    </row>
    <row r="161" spans="2:12">
      <c r="B161" s="14"/>
      <c r="C161" s="21"/>
      <c r="D161" s="21"/>
      <c r="E161" s="63" t="s">
        <v>101</v>
      </c>
      <c r="F161" s="63"/>
      <c r="G161" s="22" t="s">
        <v>102</v>
      </c>
      <c r="H161" s="12" t="s">
        <v>227</v>
      </c>
      <c r="I161" s="33">
        <v>760.3</v>
      </c>
      <c r="J161" s="39">
        <f t="shared" si="2"/>
        <v>0.99908015768725356</v>
      </c>
      <c r="K161" s="61"/>
      <c r="L161" s="61"/>
    </row>
    <row r="162" spans="2:12">
      <c r="B162" s="14"/>
      <c r="C162" s="21"/>
      <c r="D162" s="21"/>
      <c r="E162" s="63" t="s">
        <v>151</v>
      </c>
      <c r="F162" s="63"/>
      <c r="G162" s="22" t="s">
        <v>152</v>
      </c>
      <c r="H162" s="12" t="s">
        <v>228</v>
      </c>
      <c r="I162" s="33">
        <v>3667.44</v>
      </c>
      <c r="J162" s="39">
        <f t="shared" si="2"/>
        <v>0.9998473282442748</v>
      </c>
      <c r="K162" s="61"/>
      <c r="L162" s="61"/>
    </row>
    <row r="163" spans="2:12">
      <c r="B163" s="14"/>
      <c r="C163" s="21"/>
      <c r="D163" s="21"/>
      <c r="E163" s="63" t="s">
        <v>104</v>
      </c>
      <c r="F163" s="63"/>
      <c r="G163" s="22" t="s">
        <v>105</v>
      </c>
      <c r="H163" s="12" t="s">
        <v>229</v>
      </c>
      <c r="I163" s="33">
        <v>19774.810000000001</v>
      </c>
      <c r="J163" s="39">
        <f t="shared" si="2"/>
        <v>0.9999903919089761</v>
      </c>
      <c r="K163" s="61"/>
      <c r="L163" s="61"/>
    </row>
    <row r="164" spans="2:12">
      <c r="B164" s="14"/>
      <c r="C164" s="21"/>
      <c r="D164" s="21"/>
      <c r="E164" s="63" t="s">
        <v>230</v>
      </c>
      <c r="F164" s="63"/>
      <c r="G164" s="22" t="s">
        <v>231</v>
      </c>
      <c r="H164" s="12" t="s">
        <v>232</v>
      </c>
      <c r="I164" s="33">
        <v>253.83</v>
      </c>
      <c r="J164" s="39">
        <f t="shared" si="2"/>
        <v>0.99933070866141738</v>
      </c>
      <c r="K164" s="61"/>
      <c r="L164" s="61"/>
    </row>
    <row r="165" spans="2:12" ht="22.5">
      <c r="B165" s="14"/>
      <c r="C165" s="21"/>
      <c r="D165" s="21"/>
      <c r="E165" s="63" t="s">
        <v>157</v>
      </c>
      <c r="F165" s="63"/>
      <c r="G165" s="22" t="s">
        <v>158</v>
      </c>
      <c r="H165" s="12" t="s">
        <v>49</v>
      </c>
      <c r="I165" s="33">
        <v>1999.29</v>
      </c>
      <c r="J165" s="39">
        <f t="shared" si="2"/>
        <v>0.99964500000000001</v>
      </c>
      <c r="K165" s="61"/>
      <c r="L165" s="61"/>
    </row>
    <row r="166" spans="2:12">
      <c r="B166" s="14"/>
      <c r="C166" s="21"/>
      <c r="D166" s="21"/>
      <c r="E166" s="63" t="s">
        <v>160</v>
      </c>
      <c r="F166" s="63"/>
      <c r="G166" s="22" t="s">
        <v>161</v>
      </c>
      <c r="H166" s="12" t="s">
        <v>233</v>
      </c>
      <c r="I166" s="33">
        <v>8280.51</v>
      </c>
      <c r="J166" s="39">
        <f t="shared" si="2"/>
        <v>0.99994082840236687</v>
      </c>
      <c r="K166" s="61"/>
      <c r="L166" s="61"/>
    </row>
    <row r="167" spans="2:12" ht="15">
      <c r="B167" s="14"/>
      <c r="C167" s="18"/>
      <c r="D167" s="19" t="s">
        <v>58</v>
      </c>
      <c r="E167" s="62"/>
      <c r="F167" s="62"/>
      <c r="G167" s="20" t="s">
        <v>31</v>
      </c>
      <c r="H167" s="11" t="s">
        <v>59</v>
      </c>
      <c r="I167" s="31">
        <f>I168+I169+I170+I171</f>
        <v>147299.09</v>
      </c>
      <c r="J167" s="38">
        <f t="shared" si="2"/>
        <v>0.99999382213170396</v>
      </c>
      <c r="K167" s="61"/>
      <c r="L167" s="61"/>
    </row>
    <row r="168" spans="2:12">
      <c r="B168" s="14"/>
      <c r="C168" s="21"/>
      <c r="D168" s="21"/>
      <c r="E168" s="63" t="s">
        <v>90</v>
      </c>
      <c r="F168" s="63"/>
      <c r="G168" s="22" t="s">
        <v>91</v>
      </c>
      <c r="H168" s="12" t="s">
        <v>234</v>
      </c>
      <c r="I168" s="33">
        <v>45251.53</v>
      </c>
      <c r="J168" s="39">
        <f t="shared" si="2"/>
        <v>0.99998961371873063</v>
      </c>
      <c r="K168" s="61"/>
      <c r="L168" s="61"/>
    </row>
    <row r="169" spans="2:12">
      <c r="B169" s="14"/>
      <c r="C169" s="21"/>
      <c r="D169" s="21"/>
      <c r="E169" s="63" t="s">
        <v>96</v>
      </c>
      <c r="F169" s="63"/>
      <c r="G169" s="22" t="s">
        <v>97</v>
      </c>
      <c r="H169" s="12" t="s">
        <v>235</v>
      </c>
      <c r="I169" s="33">
        <v>1929.6</v>
      </c>
      <c r="J169" s="39">
        <f t="shared" si="2"/>
        <v>0.99979274611398961</v>
      </c>
      <c r="K169" s="61"/>
      <c r="L169" s="61"/>
    </row>
    <row r="170" spans="2:12" ht="22.5">
      <c r="B170" s="14"/>
      <c r="C170" s="21"/>
      <c r="D170" s="21"/>
      <c r="E170" s="63" t="s">
        <v>138</v>
      </c>
      <c r="F170" s="63"/>
      <c r="G170" s="22" t="s">
        <v>139</v>
      </c>
      <c r="H170" s="12" t="s">
        <v>236</v>
      </c>
      <c r="I170" s="33">
        <v>117.96</v>
      </c>
      <c r="J170" s="39">
        <f t="shared" si="2"/>
        <v>0.99966101694915244</v>
      </c>
      <c r="K170" s="61"/>
      <c r="L170" s="61"/>
    </row>
    <row r="171" spans="2:12">
      <c r="B171" s="14"/>
      <c r="C171" s="21"/>
      <c r="D171" s="21"/>
      <c r="E171" s="63" t="s">
        <v>237</v>
      </c>
      <c r="F171" s="63"/>
      <c r="G171" s="22" t="s">
        <v>238</v>
      </c>
      <c r="H171" s="12" t="s">
        <v>63</v>
      </c>
      <c r="I171" s="33">
        <v>100000</v>
      </c>
      <c r="J171" s="39">
        <f t="shared" si="2"/>
        <v>1</v>
      </c>
      <c r="K171" s="61"/>
      <c r="L171" s="61"/>
    </row>
    <row r="172" spans="2:12" ht="12.75" customHeight="1">
      <c r="B172" s="14"/>
      <c r="C172" s="16" t="s">
        <v>64</v>
      </c>
      <c r="D172" s="16"/>
      <c r="E172" s="60"/>
      <c r="F172" s="60"/>
      <c r="G172" s="17" t="s">
        <v>65</v>
      </c>
      <c r="H172" s="10" t="s">
        <v>66</v>
      </c>
      <c r="I172" s="30">
        <f>I173</f>
        <v>2852195.2</v>
      </c>
      <c r="J172" s="37">
        <f t="shared" si="2"/>
        <v>0.99999971951436728</v>
      </c>
      <c r="K172" s="61"/>
      <c r="L172" s="61"/>
    </row>
    <row r="173" spans="2:12" ht="22.5">
      <c r="B173" s="14"/>
      <c r="C173" s="18"/>
      <c r="D173" s="19" t="s">
        <v>67</v>
      </c>
      <c r="E173" s="62"/>
      <c r="F173" s="62"/>
      <c r="G173" s="20" t="s">
        <v>68</v>
      </c>
      <c r="H173" s="11" t="s">
        <v>66</v>
      </c>
      <c r="I173" s="31">
        <f>I174+I175</f>
        <v>2852195.2</v>
      </c>
      <c r="J173" s="38">
        <f t="shared" si="2"/>
        <v>0.99999971951436728</v>
      </c>
      <c r="K173" s="61"/>
      <c r="L173" s="61"/>
    </row>
    <row r="174" spans="2:12" ht="15" customHeight="1">
      <c r="B174" s="14"/>
      <c r="C174" s="18"/>
      <c r="D174" s="26"/>
      <c r="E174" s="63" t="s">
        <v>239</v>
      </c>
      <c r="F174" s="63"/>
      <c r="G174" s="22" t="s">
        <v>240</v>
      </c>
      <c r="H174" s="12" t="s">
        <v>241</v>
      </c>
      <c r="I174" s="33">
        <v>2851967.2</v>
      </c>
      <c r="J174" s="39">
        <f t="shared" si="2"/>
        <v>0.99999971949194388</v>
      </c>
      <c r="K174" s="14"/>
      <c r="L174" s="14"/>
    </row>
    <row r="175" spans="2:12">
      <c r="B175" s="14"/>
      <c r="C175" s="21"/>
      <c r="D175" s="21"/>
      <c r="E175" s="63" t="s">
        <v>242</v>
      </c>
      <c r="F175" s="63"/>
      <c r="G175" s="22" t="s">
        <v>243</v>
      </c>
      <c r="H175" s="12" t="s">
        <v>244</v>
      </c>
      <c r="I175" s="33">
        <v>228</v>
      </c>
      <c r="J175" s="39">
        <f t="shared" si="2"/>
        <v>1</v>
      </c>
      <c r="K175" s="61"/>
      <c r="L175" s="61"/>
    </row>
    <row r="176" spans="2:12">
      <c r="B176" s="14"/>
      <c r="C176" s="16" t="s">
        <v>69</v>
      </c>
      <c r="D176" s="16"/>
      <c r="E176" s="60"/>
      <c r="F176" s="60"/>
      <c r="G176" s="17" t="s">
        <v>70</v>
      </c>
      <c r="H176" s="10" t="s">
        <v>71</v>
      </c>
      <c r="I176" s="30">
        <f>I177+I197</f>
        <v>243090.75999999998</v>
      </c>
      <c r="J176" s="37">
        <f t="shared" si="2"/>
        <v>0.90489076499864118</v>
      </c>
      <c r="K176" s="61"/>
      <c r="L176" s="61"/>
    </row>
    <row r="177" spans="2:12" ht="15">
      <c r="B177" s="14"/>
      <c r="C177" s="18"/>
      <c r="D177" s="19" t="s">
        <v>72</v>
      </c>
      <c r="E177" s="62"/>
      <c r="F177" s="62"/>
      <c r="G177" s="20" t="s">
        <v>73</v>
      </c>
      <c r="H177" s="11" t="s">
        <v>74</v>
      </c>
      <c r="I177" s="31">
        <f>I178+I179+I180+I181+I182+I183+I184+I185+I186+I187+I188+I189+I190+I191+I192+I193+I194+I195+I196</f>
        <v>230750.99999999997</v>
      </c>
      <c r="J177" s="38">
        <f t="shared" si="2"/>
        <v>0.92782497858874702</v>
      </c>
      <c r="K177" s="61"/>
      <c r="L177" s="61"/>
    </row>
    <row r="178" spans="2:12">
      <c r="B178" s="14"/>
      <c r="C178" s="21"/>
      <c r="D178" s="21"/>
      <c r="E178" s="63" t="s">
        <v>110</v>
      </c>
      <c r="F178" s="63"/>
      <c r="G178" s="22" t="s">
        <v>111</v>
      </c>
      <c r="H178" s="12" t="s">
        <v>245</v>
      </c>
      <c r="I178" s="33">
        <v>5747.43</v>
      </c>
      <c r="J178" s="39">
        <f t="shared" si="2"/>
        <v>0.99972690902765704</v>
      </c>
      <c r="K178" s="61"/>
      <c r="L178" s="61"/>
    </row>
    <row r="179" spans="2:12">
      <c r="B179" s="14"/>
      <c r="C179" s="21"/>
      <c r="D179" s="21"/>
      <c r="E179" s="63" t="s">
        <v>113</v>
      </c>
      <c r="F179" s="63"/>
      <c r="G179" s="22" t="s">
        <v>114</v>
      </c>
      <c r="H179" s="12" t="s">
        <v>246</v>
      </c>
      <c r="I179" s="33">
        <v>133197.07999999999</v>
      </c>
      <c r="J179" s="39">
        <f t="shared" si="2"/>
        <v>0.91011451842134028</v>
      </c>
      <c r="K179" s="61"/>
      <c r="L179" s="61"/>
    </row>
    <row r="180" spans="2:12">
      <c r="B180" s="14"/>
      <c r="C180" s="21"/>
      <c r="D180" s="21"/>
      <c r="E180" s="63" t="s">
        <v>119</v>
      </c>
      <c r="F180" s="63"/>
      <c r="G180" s="22" t="s">
        <v>120</v>
      </c>
      <c r="H180" s="12" t="s">
        <v>247</v>
      </c>
      <c r="I180" s="33">
        <v>6502.91</v>
      </c>
      <c r="J180" s="39">
        <f t="shared" si="2"/>
        <v>0.99998616023373821</v>
      </c>
      <c r="K180" s="61"/>
      <c r="L180" s="61"/>
    </row>
    <row r="181" spans="2:12">
      <c r="B181" s="14"/>
      <c r="C181" s="21"/>
      <c r="D181" s="21"/>
      <c r="E181" s="63" t="s">
        <v>122</v>
      </c>
      <c r="F181" s="63"/>
      <c r="G181" s="22" t="s">
        <v>123</v>
      </c>
      <c r="H181" s="12" t="s">
        <v>248</v>
      </c>
      <c r="I181" s="33">
        <v>19000</v>
      </c>
      <c r="J181" s="39">
        <f t="shared" si="2"/>
        <v>0.96446700507614214</v>
      </c>
      <c r="K181" s="61"/>
      <c r="L181" s="61"/>
    </row>
    <row r="182" spans="2:12">
      <c r="B182" s="14"/>
      <c r="C182" s="21"/>
      <c r="D182" s="21"/>
      <c r="E182" s="63" t="s">
        <v>125</v>
      </c>
      <c r="F182" s="63"/>
      <c r="G182" s="22" t="s">
        <v>126</v>
      </c>
      <c r="H182" s="12" t="s">
        <v>249</v>
      </c>
      <c r="I182" s="33">
        <v>300</v>
      </c>
      <c r="J182" s="39">
        <f t="shared" si="2"/>
        <v>9.0909090909090912E-2</v>
      </c>
      <c r="K182" s="61"/>
      <c r="L182" s="61"/>
    </row>
    <row r="183" spans="2:12">
      <c r="B183" s="14"/>
      <c r="C183" s="21"/>
      <c r="D183" s="21"/>
      <c r="E183" s="63" t="s">
        <v>90</v>
      </c>
      <c r="F183" s="63"/>
      <c r="G183" s="22" t="s">
        <v>91</v>
      </c>
      <c r="H183" s="12" t="s">
        <v>250</v>
      </c>
      <c r="I183" s="33">
        <v>16062</v>
      </c>
      <c r="J183" s="39">
        <f t="shared" si="2"/>
        <v>0.94139022388934479</v>
      </c>
      <c r="K183" s="61"/>
      <c r="L183" s="61"/>
    </row>
    <row r="184" spans="2:12">
      <c r="B184" s="14"/>
      <c r="C184" s="21"/>
      <c r="D184" s="21"/>
      <c r="E184" s="63" t="s">
        <v>213</v>
      </c>
      <c r="F184" s="63"/>
      <c r="G184" s="22" t="s">
        <v>214</v>
      </c>
      <c r="H184" s="12" t="s">
        <v>251</v>
      </c>
      <c r="I184" s="33">
        <v>22000</v>
      </c>
      <c r="J184" s="39">
        <f t="shared" si="2"/>
        <v>1</v>
      </c>
      <c r="K184" s="61"/>
      <c r="L184" s="61"/>
    </row>
    <row r="185" spans="2:12">
      <c r="B185" s="14"/>
      <c r="C185" s="21"/>
      <c r="D185" s="21"/>
      <c r="E185" s="63" t="s">
        <v>93</v>
      </c>
      <c r="F185" s="63"/>
      <c r="G185" s="22" t="s">
        <v>94</v>
      </c>
      <c r="H185" s="12" t="s">
        <v>252</v>
      </c>
      <c r="I185" s="33">
        <v>4394.6499999999996</v>
      </c>
      <c r="J185" s="39">
        <f t="shared" si="2"/>
        <v>0.9999203640500568</v>
      </c>
      <c r="K185" s="61"/>
      <c r="L185" s="61"/>
    </row>
    <row r="186" spans="2:12">
      <c r="B186" s="14"/>
      <c r="C186" s="21"/>
      <c r="D186" s="21"/>
      <c r="E186" s="63" t="s">
        <v>96</v>
      </c>
      <c r="F186" s="63"/>
      <c r="G186" s="22" t="s">
        <v>97</v>
      </c>
      <c r="H186" s="12" t="s">
        <v>253</v>
      </c>
      <c r="I186" s="33">
        <v>213</v>
      </c>
      <c r="J186" s="39">
        <f t="shared" si="2"/>
        <v>1</v>
      </c>
      <c r="K186" s="61"/>
      <c r="L186" s="61"/>
    </row>
    <row r="187" spans="2:12">
      <c r="B187" s="14"/>
      <c r="C187" s="21"/>
      <c r="D187" s="21"/>
      <c r="E187" s="63" t="s">
        <v>131</v>
      </c>
      <c r="F187" s="63"/>
      <c r="G187" s="22" t="s">
        <v>132</v>
      </c>
      <c r="H187" s="12" t="s">
        <v>254</v>
      </c>
      <c r="I187" s="33">
        <v>80</v>
      </c>
      <c r="J187" s="39">
        <f t="shared" si="2"/>
        <v>1</v>
      </c>
      <c r="K187" s="61"/>
      <c r="L187" s="61"/>
    </row>
    <row r="188" spans="2:12">
      <c r="B188" s="14"/>
      <c r="C188" s="21"/>
      <c r="D188" s="21"/>
      <c r="E188" s="63" t="s">
        <v>86</v>
      </c>
      <c r="F188" s="63"/>
      <c r="G188" s="22" t="s">
        <v>87</v>
      </c>
      <c r="H188" s="12" t="s">
        <v>255</v>
      </c>
      <c r="I188" s="33">
        <v>9936.14</v>
      </c>
      <c r="J188" s="39">
        <f t="shared" ref="J188:J214" si="3">I188/H188</f>
        <v>0.99391217365209561</v>
      </c>
      <c r="K188" s="61"/>
      <c r="L188" s="61"/>
    </row>
    <row r="189" spans="2:12">
      <c r="B189" s="14"/>
      <c r="C189" s="21"/>
      <c r="D189" s="21"/>
      <c r="E189" s="63" t="s">
        <v>135</v>
      </c>
      <c r="F189" s="63"/>
      <c r="G189" s="22" t="s">
        <v>136</v>
      </c>
      <c r="H189" s="12" t="s">
        <v>256</v>
      </c>
      <c r="I189" s="33">
        <v>20.309999999999999</v>
      </c>
      <c r="J189" s="39">
        <f t="shared" si="3"/>
        <v>0.96714285714285708</v>
      </c>
      <c r="K189" s="61"/>
      <c r="L189" s="61"/>
    </row>
    <row r="190" spans="2:12" ht="22.5">
      <c r="B190" s="14"/>
      <c r="C190" s="21"/>
      <c r="D190" s="21"/>
      <c r="E190" s="63" t="s">
        <v>141</v>
      </c>
      <c r="F190" s="63"/>
      <c r="G190" s="22" t="s">
        <v>142</v>
      </c>
      <c r="H190" s="12" t="s">
        <v>164</v>
      </c>
      <c r="I190" s="33">
        <v>192</v>
      </c>
      <c r="J190" s="39">
        <f t="shared" si="3"/>
        <v>1</v>
      </c>
      <c r="K190" s="61"/>
      <c r="L190" s="61"/>
    </row>
    <row r="191" spans="2:12">
      <c r="B191" s="14"/>
      <c r="C191" s="21"/>
      <c r="D191" s="21"/>
      <c r="E191" s="63" t="s">
        <v>147</v>
      </c>
      <c r="F191" s="63"/>
      <c r="G191" s="22" t="s">
        <v>148</v>
      </c>
      <c r="H191" s="12" t="s">
        <v>257</v>
      </c>
      <c r="I191" s="33">
        <v>156.6</v>
      </c>
      <c r="J191" s="39">
        <f t="shared" si="3"/>
        <v>0.99745222929936306</v>
      </c>
      <c r="K191" s="61"/>
      <c r="L191" s="61"/>
    </row>
    <row r="192" spans="2:12">
      <c r="B192" s="14"/>
      <c r="C192" s="21"/>
      <c r="D192" s="21"/>
      <c r="E192" s="63" t="s">
        <v>101</v>
      </c>
      <c r="F192" s="63"/>
      <c r="G192" s="22" t="s">
        <v>102</v>
      </c>
      <c r="H192" s="12" t="s">
        <v>258</v>
      </c>
      <c r="I192" s="33">
        <v>569.79999999999995</v>
      </c>
      <c r="J192" s="39">
        <f t="shared" si="3"/>
        <v>0.94966666666666655</v>
      </c>
      <c r="K192" s="61"/>
      <c r="L192" s="61"/>
    </row>
    <row r="193" spans="2:12">
      <c r="B193" s="14"/>
      <c r="C193" s="21"/>
      <c r="D193" s="21"/>
      <c r="E193" s="63" t="s">
        <v>151</v>
      </c>
      <c r="F193" s="63"/>
      <c r="G193" s="22" t="s">
        <v>152</v>
      </c>
      <c r="H193" s="12" t="s">
        <v>259</v>
      </c>
      <c r="I193" s="33">
        <v>5239.2</v>
      </c>
      <c r="J193" s="39">
        <f t="shared" si="3"/>
        <v>0.9998473282442748</v>
      </c>
      <c r="K193" s="61"/>
      <c r="L193" s="61"/>
    </row>
    <row r="194" spans="2:12">
      <c r="B194" s="14"/>
      <c r="C194" s="21"/>
      <c r="D194" s="21"/>
      <c r="E194" s="63" t="s">
        <v>260</v>
      </c>
      <c r="F194" s="63"/>
      <c r="G194" s="22" t="s">
        <v>261</v>
      </c>
      <c r="H194" s="12" t="s">
        <v>262</v>
      </c>
      <c r="I194" s="33">
        <v>3240</v>
      </c>
      <c r="J194" s="39">
        <f t="shared" si="3"/>
        <v>1</v>
      </c>
      <c r="K194" s="61"/>
      <c r="L194" s="61"/>
    </row>
    <row r="195" spans="2:12" ht="22.5">
      <c r="B195" s="14"/>
      <c r="C195" s="21"/>
      <c r="D195" s="21"/>
      <c r="E195" s="63" t="s">
        <v>157</v>
      </c>
      <c r="F195" s="63"/>
      <c r="G195" s="22" t="s">
        <v>158</v>
      </c>
      <c r="H195" s="12" t="s">
        <v>258</v>
      </c>
      <c r="I195" s="33">
        <v>599.88</v>
      </c>
      <c r="J195" s="39">
        <f t="shared" si="3"/>
        <v>0.99980000000000002</v>
      </c>
      <c r="K195" s="61"/>
      <c r="L195" s="61"/>
    </row>
    <row r="196" spans="2:12">
      <c r="B196" s="14"/>
      <c r="C196" s="21"/>
      <c r="D196" s="21"/>
      <c r="E196" s="63" t="s">
        <v>160</v>
      </c>
      <c r="F196" s="63"/>
      <c r="G196" s="22" t="s">
        <v>161</v>
      </c>
      <c r="H196" s="12" t="s">
        <v>249</v>
      </c>
      <c r="I196" s="33">
        <v>3300</v>
      </c>
      <c r="J196" s="39">
        <f t="shared" si="3"/>
        <v>1</v>
      </c>
      <c r="K196" s="61"/>
      <c r="L196" s="61"/>
    </row>
    <row r="197" spans="2:12" ht="15">
      <c r="B197" s="14"/>
      <c r="C197" s="18"/>
      <c r="D197" s="19" t="s">
        <v>75</v>
      </c>
      <c r="E197" s="62"/>
      <c r="F197" s="62"/>
      <c r="G197" s="20" t="s">
        <v>76</v>
      </c>
      <c r="H197" s="11" t="s">
        <v>77</v>
      </c>
      <c r="I197" s="31">
        <f>I198+I199+I200+I201+I202+I203</f>
        <v>12339.76</v>
      </c>
      <c r="J197" s="38">
        <f t="shared" si="3"/>
        <v>0.61884453360080238</v>
      </c>
      <c r="K197" s="61"/>
      <c r="L197" s="61"/>
    </row>
    <row r="198" spans="2:12">
      <c r="B198" s="14"/>
      <c r="C198" s="21"/>
      <c r="D198" s="21"/>
      <c r="E198" s="63" t="s">
        <v>122</v>
      </c>
      <c r="F198" s="63"/>
      <c r="G198" s="22" t="s">
        <v>123</v>
      </c>
      <c r="H198" s="12" t="s">
        <v>263</v>
      </c>
      <c r="I198" s="33">
        <v>700.65</v>
      </c>
      <c r="J198" s="39">
        <f t="shared" si="3"/>
        <v>0.70065</v>
      </c>
      <c r="K198" s="61"/>
      <c r="L198" s="61"/>
    </row>
    <row r="199" spans="2:12">
      <c r="B199" s="14"/>
      <c r="C199" s="21"/>
      <c r="D199" s="21"/>
      <c r="E199" s="63" t="s">
        <v>125</v>
      </c>
      <c r="F199" s="63"/>
      <c r="G199" s="22" t="s">
        <v>126</v>
      </c>
      <c r="H199" s="12" t="s">
        <v>177</v>
      </c>
      <c r="I199" s="33">
        <v>113.68</v>
      </c>
      <c r="J199" s="39">
        <f t="shared" si="3"/>
        <v>0.56840000000000002</v>
      </c>
      <c r="K199" s="61"/>
      <c r="L199" s="61"/>
    </row>
    <row r="200" spans="2:12">
      <c r="B200" s="14"/>
      <c r="C200" s="21"/>
      <c r="D200" s="21"/>
      <c r="E200" s="63" t="s">
        <v>88</v>
      </c>
      <c r="F200" s="63"/>
      <c r="G200" s="22" t="s">
        <v>89</v>
      </c>
      <c r="H200" s="12" t="s">
        <v>264</v>
      </c>
      <c r="I200" s="33">
        <v>8640</v>
      </c>
      <c r="J200" s="39">
        <f t="shared" si="3"/>
        <v>0.8</v>
      </c>
      <c r="K200" s="61"/>
      <c r="L200" s="61"/>
    </row>
    <row r="201" spans="2:12">
      <c r="B201" s="14"/>
      <c r="C201" s="21"/>
      <c r="D201" s="21"/>
      <c r="E201" s="63" t="s">
        <v>90</v>
      </c>
      <c r="F201" s="63"/>
      <c r="G201" s="22" t="s">
        <v>91</v>
      </c>
      <c r="H201" s="12" t="s">
        <v>265</v>
      </c>
      <c r="I201" s="33">
        <v>2161.23</v>
      </c>
      <c r="J201" s="39">
        <f t="shared" si="3"/>
        <v>0.42047276264591438</v>
      </c>
      <c r="K201" s="61"/>
      <c r="L201" s="61"/>
    </row>
    <row r="202" spans="2:12" ht="22.5">
      <c r="B202" s="14"/>
      <c r="C202" s="21"/>
      <c r="D202" s="21"/>
      <c r="E202" s="63" t="s">
        <v>157</v>
      </c>
      <c r="F202" s="63"/>
      <c r="G202" s="22" t="s">
        <v>158</v>
      </c>
      <c r="H202" s="12" t="s">
        <v>258</v>
      </c>
      <c r="I202" s="33">
        <v>600</v>
      </c>
      <c r="J202" s="39">
        <f t="shared" si="3"/>
        <v>1</v>
      </c>
      <c r="K202" s="61"/>
      <c r="L202" s="61"/>
    </row>
    <row r="203" spans="2:12">
      <c r="B203" s="14"/>
      <c r="C203" s="21"/>
      <c r="D203" s="21"/>
      <c r="E203" s="63" t="s">
        <v>160</v>
      </c>
      <c r="F203" s="63"/>
      <c r="G203" s="22" t="s">
        <v>161</v>
      </c>
      <c r="H203" s="12" t="s">
        <v>266</v>
      </c>
      <c r="I203" s="33">
        <v>124.2</v>
      </c>
      <c r="J203" s="39">
        <f t="shared" si="3"/>
        <v>5.6454545454545459E-2</v>
      </c>
      <c r="K203" s="61"/>
      <c r="L203" s="61"/>
    </row>
    <row r="204" spans="2:12">
      <c r="B204" s="14"/>
      <c r="C204" s="16" t="s">
        <v>78</v>
      </c>
      <c r="D204" s="16"/>
      <c r="E204" s="60"/>
      <c r="F204" s="60"/>
      <c r="G204" s="17" t="s">
        <v>79</v>
      </c>
      <c r="H204" s="10" t="s">
        <v>80</v>
      </c>
      <c r="I204" s="30">
        <f>I205</f>
        <v>168730</v>
      </c>
      <c r="J204" s="37">
        <f t="shared" si="3"/>
        <v>1</v>
      </c>
      <c r="K204" s="61"/>
      <c r="L204" s="61"/>
    </row>
    <row r="205" spans="2:12" ht="15">
      <c r="B205" s="14"/>
      <c r="C205" s="18"/>
      <c r="D205" s="19" t="s">
        <v>81</v>
      </c>
      <c r="E205" s="62"/>
      <c r="F205" s="62"/>
      <c r="G205" s="20" t="s">
        <v>82</v>
      </c>
      <c r="H205" s="11" t="s">
        <v>80</v>
      </c>
      <c r="I205" s="31">
        <f>I206+I207+I208+I209+I210+I211+I212+I213+I214</f>
        <v>168730</v>
      </c>
      <c r="J205" s="38">
        <f t="shared" si="3"/>
        <v>1</v>
      </c>
      <c r="K205" s="61"/>
      <c r="L205" s="61"/>
    </row>
    <row r="206" spans="2:12">
      <c r="B206" s="14"/>
      <c r="C206" s="21"/>
      <c r="D206" s="21"/>
      <c r="E206" s="63" t="s">
        <v>113</v>
      </c>
      <c r="F206" s="63"/>
      <c r="G206" s="22" t="s">
        <v>114</v>
      </c>
      <c r="H206" s="12" t="s">
        <v>267</v>
      </c>
      <c r="I206" s="33">
        <v>55700</v>
      </c>
      <c r="J206" s="39">
        <f t="shared" si="3"/>
        <v>1</v>
      </c>
      <c r="K206" s="61"/>
      <c r="L206" s="61"/>
    </row>
    <row r="207" spans="2:12">
      <c r="B207" s="14"/>
      <c r="C207" s="21"/>
      <c r="D207" s="21"/>
      <c r="E207" s="63" t="s">
        <v>119</v>
      </c>
      <c r="F207" s="63"/>
      <c r="G207" s="22" t="s">
        <v>120</v>
      </c>
      <c r="H207" s="12" t="s">
        <v>268</v>
      </c>
      <c r="I207" s="33">
        <v>4000</v>
      </c>
      <c r="J207" s="39">
        <f t="shared" si="3"/>
        <v>1</v>
      </c>
      <c r="K207" s="61"/>
      <c r="L207" s="61"/>
    </row>
    <row r="208" spans="2:12">
      <c r="B208" s="14"/>
      <c r="C208" s="21"/>
      <c r="D208" s="21"/>
      <c r="E208" s="63" t="s">
        <v>122</v>
      </c>
      <c r="F208" s="63"/>
      <c r="G208" s="22" t="s">
        <v>123</v>
      </c>
      <c r="H208" s="12" t="s">
        <v>269</v>
      </c>
      <c r="I208" s="33">
        <v>15880</v>
      </c>
      <c r="J208" s="39">
        <f t="shared" si="3"/>
        <v>1</v>
      </c>
      <c r="K208" s="61"/>
      <c r="L208" s="61"/>
    </row>
    <row r="209" spans="2:12">
      <c r="B209" s="14"/>
      <c r="C209" s="21"/>
      <c r="D209" s="21"/>
      <c r="E209" s="63" t="s">
        <v>125</v>
      </c>
      <c r="F209" s="63"/>
      <c r="G209" s="22" t="s">
        <v>126</v>
      </c>
      <c r="H209" s="12" t="s">
        <v>270</v>
      </c>
      <c r="I209" s="33">
        <v>1650</v>
      </c>
      <c r="J209" s="39">
        <f t="shared" si="3"/>
        <v>1</v>
      </c>
      <c r="K209" s="61"/>
      <c r="L209" s="61"/>
    </row>
    <row r="210" spans="2:12">
      <c r="B210" s="14"/>
      <c r="C210" s="21"/>
      <c r="D210" s="21"/>
      <c r="E210" s="63" t="s">
        <v>88</v>
      </c>
      <c r="F210" s="63"/>
      <c r="G210" s="22" t="s">
        <v>89</v>
      </c>
      <c r="H210" s="12" t="s">
        <v>271</v>
      </c>
      <c r="I210" s="33">
        <v>46300</v>
      </c>
      <c r="J210" s="39">
        <f t="shared" si="3"/>
        <v>1</v>
      </c>
      <c r="K210" s="61"/>
      <c r="L210" s="61"/>
    </row>
    <row r="211" spans="2:12">
      <c r="B211" s="14"/>
      <c r="C211" s="21"/>
      <c r="D211" s="21"/>
      <c r="E211" s="63" t="s">
        <v>90</v>
      </c>
      <c r="F211" s="63"/>
      <c r="G211" s="22" t="s">
        <v>91</v>
      </c>
      <c r="H211" s="12" t="s">
        <v>268</v>
      </c>
      <c r="I211" s="33">
        <v>4000</v>
      </c>
      <c r="J211" s="39">
        <f t="shared" si="3"/>
        <v>1</v>
      </c>
      <c r="K211" s="61"/>
      <c r="L211" s="61"/>
    </row>
    <row r="212" spans="2:12">
      <c r="B212" s="14"/>
      <c r="C212" s="21"/>
      <c r="D212" s="21"/>
      <c r="E212" s="63" t="s">
        <v>93</v>
      </c>
      <c r="F212" s="63"/>
      <c r="G212" s="22" t="s">
        <v>94</v>
      </c>
      <c r="H212" s="12" t="s">
        <v>272</v>
      </c>
      <c r="I212" s="33">
        <v>3500</v>
      </c>
      <c r="J212" s="39">
        <f t="shared" si="3"/>
        <v>1</v>
      </c>
      <c r="K212" s="61"/>
      <c r="L212" s="61"/>
    </row>
    <row r="213" spans="2:12">
      <c r="B213" s="14"/>
      <c r="C213" s="21"/>
      <c r="D213" s="21"/>
      <c r="E213" s="63" t="s">
        <v>86</v>
      </c>
      <c r="F213" s="63"/>
      <c r="G213" s="22" t="s">
        <v>87</v>
      </c>
      <c r="H213" s="12" t="s">
        <v>273</v>
      </c>
      <c r="I213" s="33">
        <v>36700</v>
      </c>
      <c r="J213" s="39">
        <f t="shared" si="3"/>
        <v>1</v>
      </c>
      <c r="K213" s="61"/>
      <c r="L213" s="61"/>
    </row>
    <row r="214" spans="2:12">
      <c r="B214" s="14"/>
      <c r="C214" s="21"/>
      <c r="D214" s="21"/>
      <c r="E214" s="63" t="s">
        <v>151</v>
      </c>
      <c r="F214" s="63"/>
      <c r="G214" s="22" t="s">
        <v>152</v>
      </c>
      <c r="H214" s="12" t="s">
        <v>263</v>
      </c>
      <c r="I214" s="33">
        <v>1000</v>
      </c>
      <c r="J214" s="39">
        <f t="shared" si="3"/>
        <v>1</v>
      </c>
      <c r="K214" s="61"/>
      <c r="L214" s="61"/>
    </row>
    <row r="215" spans="2:12" ht="15">
      <c r="B215" s="14"/>
      <c r="C215" s="68"/>
      <c r="D215" s="68"/>
      <c r="E215" s="61"/>
      <c r="F215" s="61"/>
      <c r="G215" s="61"/>
      <c r="H215" s="61"/>
      <c r="I215" s="61"/>
      <c r="J215" s="61"/>
      <c r="K215" s="61"/>
      <c r="L215" s="61"/>
    </row>
    <row r="216" spans="2:12" ht="12.75" customHeight="1">
      <c r="B216" s="14"/>
      <c r="C216" s="69" t="s">
        <v>83</v>
      </c>
      <c r="D216" s="69"/>
      <c r="E216" s="69"/>
      <c r="F216" s="69"/>
      <c r="G216" s="69"/>
      <c r="H216" s="13" t="s">
        <v>84</v>
      </c>
      <c r="I216" s="34">
        <f>I204+I176+I172+I138+I132+I123+I100+I69+I61+I58</f>
        <v>9660524.0600000005</v>
      </c>
      <c r="J216" s="41">
        <f>I216/H216</f>
        <v>0.99436495949160453</v>
      </c>
      <c r="K216" s="61"/>
      <c r="L216" s="61"/>
    </row>
  </sheetData>
  <mergeCells count="376">
    <mergeCell ref="E214:F214"/>
    <mergeCell ref="K214:L214"/>
    <mergeCell ref="C215:D215"/>
    <mergeCell ref="E215:L215"/>
    <mergeCell ref="C216:G216"/>
    <mergeCell ref="K216:L216"/>
    <mergeCell ref="E211:F211"/>
    <mergeCell ref="K211:L211"/>
    <mergeCell ref="E212:F212"/>
    <mergeCell ref="K212:L212"/>
    <mergeCell ref="E213:F213"/>
    <mergeCell ref="K213:L213"/>
    <mergeCell ref="E208:F208"/>
    <mergeCell ref="K208:L208"/>
    <mergeCell ref="E209:F209"/>
    <mergeCell ref="K209:L209"/>
    <mergeCell ref="E210:F210"/>
    <mergeCell ref="K210:L210"/>
    <mergeCell ref="E205:F205"/>
    <mergeCell ref="K205:L205"/>
    <mergeCell ref="E206:F206"/>
    <mergeCell ref="K206:L206"/>
    <mergeCell ref="E207:F207"/>
    <mergeCell ref="K207:L207"/>
    <mergeCell ref="E202:F202"/>
    <mergeCell ref="K202:L202"/>
    <mergeCell ref="E203:F203"/>
    <mergeCell ref="K203:L203"/>
    <mergeCell ref="E204:F204"/>
    <mergeCell ref="K204:L204"/>
    <mergeCell ref="E199:F199"/>
    <mergeCell ref="K199:L199"/>
    <mergeCell ref="E200:F200"/>
    <mergeCell ref="K200:L200"/>
    <mergeCell ref="E201:F201"/>
    <mergeCell ref="K201:L201"/>
    <mergeCell ref="E196:F196"/>
    <mergeCell ref="K196:L196"/>
    <mergeCell ref="E197:F197"/>
    <mergeCell ref="K197:L197"/>
    <mergeCell ref="E198:F198"/>
    <mergeCell ref="K198:L198"/>
    <mergeCell ref="E193:F193"/>
    <mergeCell ref="K193:L193"/>
    <mergeCell ref="E194:F194"/>
    <mergeCell ref="K194:L194"/>
    <mergeCell ref="E195:F195"/>
    <mergeCell ref="K195:L195"/>
    <mergeCell ref="E190:F190"/>
    <mergeCell ref="K190:L190"/>
    <mergeCell ref="E191:F191"/>
    <mergeCell ref="K191:L191"/>
    <mergeCell ref="E192:F192"/>
    <mergeCell ref="K192:L192"/>
    <mergeCell ref="E187:F187"/>
    <mergeCell ref="K187:L187"/>
    <mergeCell ref="E188:F188"/>
    <mergeCell ref="K188:L188"/>
    <mergeCell ref="E189:F189"/>
    <mergeCell ref="K189:L189"/>
    <mergeCell ref="E185:F185"/>
    <mergeCell ref="K185:L185"/>
    <mergeCell ref="E186:F186"/>
    <mergeCell ref="K186:L186"/>
    <mergeCell ref="E183:F183"/>
    <mergeCell ref="K183:L183"/>
    <mergeCell ref="E184:F184"/>
    <mergeCell ref="K184:L184"/>
    <mergeCell ref="E180:F180"/>
    <mergeCell ref="K180:L180"/>
    <mergeCell ref="E181:F181"/>
    <mergeCell ref="K181:L181"/>
    <mergeCell ref="E182:F182"/>
    <mergeCell ref="K182:L182"/>
    <mergeCell ref="E177:F177"/>
    <mergeCell ref="K177:L177"/>
    <mergeCell ref="E178:F178"/>
    <mergeCell ref="K178:L178"/>
    <mergeCell ref="E179:F179"/>
    <mergeCell ref="K179:L179"/>
    <mergeCell ref="E173:F173"/>
    <mergeCell ref="K173:L173"/>
    <mergeCell ref="E174:F174"/>
    <mergeCell ref="E175:F175"/>
    <mergeCell ref="K175:L175"/>
    <mergeCell ref="E176:F176"/>
    <mergeCell ref="K176:L176"/>
    <mergeCell ref="E170:F170"/>
    <mergeCell ref="K170:L170"/>
    <mergeCell ref="E171:F171"/>
    <mergeCell ref="K171:L171"/>
    <mergeCell ref="E172:F172"/>
    <mergeCell ref="K172:L172"/>
    <mergeCell ref="E167:F167"/>
    <mergeCell ref="K167:L167"/>
    <mergeCell ref="E168:F168"/>
    <mergeCell ref="K168:L168"/>
    <mergeCell ref="E169:F169"/>
    <mergeCell ref="K169:L169"/>
    <mergeCell ref="E165:F165"/>
    <mergeCell ref="K165:L165"/>
    <mergeCell ref="E166:F166"/>
    <mergeCell ref="K166:L166"/>
    <mergeCell ref="E162:F162"/>
    <mergeCell ref="K162:L162"/>
    <mergeCell ref="E163:F163"/>
    <mergeCell ref="K163:L163"/>
    <mergeCell ref="E164:F164"/>
    <mergeCell ref="K164:L164"/>
    <mergeCell ref="E159:F159"/>
    <mergeCell ref="K159:L159"/>
    <mergeCell ref="E160:F160"/>
    <mergeCell ref="K160:L160"/>
    <mergeCell ref="E161:F161"/>
    <mergeCell ref="K161:L161"/>
    <mergeCell ref="E156:F156"/>
    <mergeCell ref="K156:L156"/>
    <mergeCell ref="E157:F157"/>
    <mergeCell ref="K157:L157"/>
    <mergeCell ref="E158:F158"/>
    <mergeCell ref="K158:L158"/>
    <mergeCell ref="E153:F153"/>
    <mergeCell ref="K153:L153"/>
    <mergeCell ref="E154:F154"/>
    <mergeCell ref="K154:L154"/>
    <mergeCell ref="E155:F155"/>
    <mergeCell ref="K155:L155"/>
    <mergeCell ref="E150:F150"/>
    <mergeCell ref="K150:L150"/>
    <mergeCell ref="E151:F151"/>
    <mergeCell ref="K151:L151"/>
    <mergeCell ref="E152:F152"/>
    <mergeCell ref="K152:L152"/>
    <mergeCell ref="E147:F147"/>
    <mergeCell ref="K147:L147"/>
    <mergeCell ref="E148:F148"/>
    <mergeCell ref="K148:L148"/>
    <mergeCell ref="E149:F149"/>
    <mergeCell ref="K149:L149"/>
    <mergeCell ref="E144:F144"/>
    <mergeCell ref="K144:L144"/>
    <mergeCell ref="E145:F145"/>
    <mergeCell ref="K145:L145"/>
    <mergeCell ref="E146:F146"/>
    <mergeCell ref="K146:L146"/>
    <mergeCell ref="E141:F141"/>
    <mergeCell ref="K141:L141"/>
    <mergeCell ref="E142:F142"/>
    <mergeCell ref="K142:L142"/>
    <mergeCell ref="E143:F143"/>
    <mergeCell ref="K143:L143"/>
    <mergeCell ref="E138:F138"/>
    <mergeCell ref="K138:L138"/>
    <mergeCell ref="E139:F139"/>
    <mergeCell ref="K139:L139"/>
    <mergeCell ref="E140:F140"/>
    <mergeCell ref="K140:L140"/>
    <mergeCell ref="E135:F135"/>
    <mergeCell ref="K135:L135"/>
    <mergeCell ref="E136:F136"/>
    <mergeCell ref="K136:L136"/>
    <mergeCell ref="E137:F137"/>
    <mergeCell ref="K137:L137"/>
    <mergeCell ref="E132:F132"/>
    <mergeCell ref="K132:L132"/>
    <mergeCell ref="E133:F133"/>
    <mergeCell ref="K133:L133"/>
    <mergeCell ref="E134:F134"/>
    <mergeCell ref="K134:L134"/>
    <mergeCell ref="E129:F129"/>
    <mergeCell ref="K129:L129"/>
    <mergeCell ref="E130:F130"/>
    <mergeCell ref="K130:L130"/>
    <mergeCell ref="E131:F131"/>
    <mergeCell ref="K131:L131"/>
    <mergeCell ref="E126:F126"/>
    <mergeCell ref="K126:L126"/>
    <mergeCell ref="E127:F127"/>
    <mergeCell ref="K127:L127"/>
    <mergeCell ref="E128:F128"/>
    <mergeCell ref="K128:L128"/>
    <mergeCell ref="E123:F123"/>
    <mergeCell ref="K123:L123"/>
    <mergeCell ref="E124:F124"/>
    <mergeCell ref="K124:L124"/>
    <mergeCell ref="E125:F125"/>
    <mergeCell ref="K125:L125"/>
    <mergeCell ref="E120:F120"/>
    <mergeCell ref="K120:L120"/>
    <mergeCell ref="E121:F121"/>
    <mergeCell ref="K121:L121"/>
    <mergeCell ref="E122:F122"/>
    <mergeCell ref="K122:L122"/>
    <mergeCell ref="E117:F117"/>
    <mergeCell ref="K117:L117"/>
    <mergeCell ref="E118:F118"/>
    <mergeCell ref="K118:L118"/>
    <mergeCell ref="E119:F119"/>
    <mergeCell ref="K119:L119"/>
    <mergeCell ref="E114:F114"/>
    <mergeCell ref="K114:L114"/>
    <mergeCell ref="E115:F115"/>
    <mergeCell ref="K115:L115"/>
    <mergeCell ref="E116:F116"/>
    <mergeCell ref="K116:L116"/>
    <mergeCell ref="E111:F111"/>
    <mergeCell ref="K111:L111"/>
    <mergeCell ref="E112:F112"/>
    <mergeCell ref="K112:L112"/>
    <mergeCell ref="E113:F113"/>
    <mergeCell ref="K113:L113"/>
    <mergeCell ref="E109:F109"/>
    <mergeCell ref="K109:L109"/>
    <mergeCell ref="E110:F110"/>
    <mergeCell ref="K110:L110"/>
    <mergeCell ref="E107:F107"/>
    <mergeCell ref="K107:L107"/>
    <mergeCell ref="E108:F108"/>
    <mergeCell ref="K108:L108"/>
    <mergeCell ref="E105:F105"/>
    <mergeCell ref="K105:L105"/>
    <mergeCell ref="E106:F106"/>
    <mergeCell ref="K106:L106"/>
    <mergeCell ref="E102:F102"/>
    <mergeCell ref="K102:L102"/>
    <mergeCell ref="E103:F103"/>
    <mergeCell ref="K103:L103"/>
    <mergeCell ref="E104:F104"/>
    <mergeCell ref="K104:L104"/>
    <mergeCell ref="E99:F99"/>
    <mergeCell ref="K99:L99"/>
    <mergeCell ref="E100:F100"/>
    <mergeCell ref="K100:L100"/>
    <mergeCell ref="E101:F101"/>
    <mergeCell ref="K101:L101"/>
    <mergeCell ref="E96:F96"/>
    <mergeCell ref="K96:L96"/>
    <mergeCell ref="E97:F97"/>
    <mergeCell ref="K97:L97"/>
    <mergeCell ref="E98:F98"/>
    <mergeCell ref="K98:L98"/>
    <mergeCell ref="E93:F93"/>
    <mergeCell ref="K93:L93"/>
    <mergeCell ref="E94:F94"/>
    <mergeCell ref="K94:L94"/>
    <mergeCell ref="E95:F95"/>
    <mergeCell ref="K95:L95"/>
    <mergeCell ref="E90:F90"/>
    <mergeCell ref="K90:L90"/>
    <mergeCell ref="E91:F91"/>
    <mergeCell ref="K91:L91"/>
    <mergeCell ref="E92:F92"/>
    <mergeCell ref="K92:L92"/>
    <mergeCell ref="E87:F87"/>
    <mergeCell ref="K87:L87"/>
    <mergeCell ref="E88:F88"/>
    <mergeCell ref="K88:L88"/>
    <mergeCell ref="E89:F89"/>
    <mergeCell ref="K89:L89"/>
    <mergeCell ref="E84:F84"/>
    <mergeCell ref="K84:L84"/>
    <mergeCell ref="E85:F85"/>
    <mergeCell ref="K85:L85"/>
    <mergeCell ref="E86:F86"/>
    <mergeCell ref="K86:L86"/>
    <mergeCell ref="E81:F81"/>
    <mergeCell ref="K81:L81"/>
    <mergeCell ref="E82:F82"/>
    <mergeCell ref="K82:L82"/>
    <mergeCell ref="E83:F83"/>
    <mergeCell ref="K83:L83"/>
    <mergeCell ref="E78:F78"/>
    <mergeCell ref="K78:L78"/>
    <mergeCell ref="E79:F79"/>
    <mergeCell ref="K79:L79"/>
    <mergeCell ref="E80:F80"/>
    <mergeCell ref="K80:L80"/>
    <mergeCell ref="E75:F75"/>
    <mergeCell ref="K75:L75"/>
    <mergeCell ref="E76:F76"/>
    <mergeCell ref="K76:L76"/>
    <mergeCell ref="E77:F77"/>
    <mergeCell ref="K77:L77"/>
    <mergeCell ref="E72:F72"/>
    <mergeCell ref="K72:L72"/>
    <mergeCell ref="E73:F73"/>
    <mergeCell ref="K73:L73"/>
    <mergeCell ref="E74:F74"/>
    <mergeCell ref="K74:L74"/>
    <mergeCell ref="E69:F69"/>
    <mergeCell ref="K69:L69"/>
    <mergeCell ref="E70:F70"/>
    <mergeCell ref="K70:L70"/>
    <mergeCell ref="E71:F71"/>
    <mergeCell ref="K71:L71"/>
    <mergeCell ref="E67:F67"/>
    <mergeCell ref="K67:L67"/>
    <mergeCell ref="E68:F68"/>
    <mergeCell ref="K68:L68"/>
    <mergeCell ref="E65:F65"/>
    <mergeCell ref="K65:L65"/>
    <mergeCell ref="E66:F66"/>
    <mergeCell ref="K66:L66"/>
    <mergeCell ref="E63:F63"/>
    <mergeCell ref="K63:L63"/>
    <mergeCell ref="E64:F64"/>
    <mergeCell ref="K64:L64"/>
    <mergeCell ref="E61:F61"/>
    <mergeCell ref="K61:L61"/>
    <mergeCell ref="E62:F62"/>
    <mergeCell ref="K62:L62"/>
    <mergeCell ref="E58:F58"/>
    <mergeCell ref="K58:L58"/>
    <mergeCell ref="E59:F59"/>
    <mergeCell ref="K59:L59"/>
    <mergeCell ref="E60:F60"/>
    <mergeCell ref="K60:L60"/>
    <mergeCell ref="B54:L54"/>
    <mergeCell ref="C55:E55"/>
    <mergeCell ref="F55:J55"/>
    <mergeCell ref="K55:L55"/>
    <mergeCell ref="B56:L56"/>
    <mergeCell ref="E57:F57"/>
    <mergeCell ref="K57:L57"/>
    <mergeCell ref="E48:F48"/>
    <mergeCell ref="E49:F49"/>
    <mergeCell ref="E50:F50"/>
    <mergeCell ref="C51:D51"/>
    <mergeCell ref="E51:K51"/>
    <mergeCell ref="C52:G52"/>
    <mergeCell ref="E42:F42"/>
    <mergeCell ref="E43:F43"/>
    <mergeCell ref="E44:F44"/>
    <mergeCell ref="E45:F45"/>
    <mergeCell ref="E46:F46"/>
    <mergeCell ref="E47:F47"/>
    <mergeCell ref="E36:F36"/>
    <mergeCell ref="E37:F37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17:F17"/>
    <mergeCell ref="B6:K6"/>
    <mergeCell ref="E7:F7"/>
    <mergeCell ref="E8:F8"/>
    <mergeCell ref="E9:F9"/>
    <mergeCell ref="E10:F10"/>
    <mergeCell ref="E11:F11"/>
    <mergeCell ref="E24:F24"/>
    <mergeCell ref="E25:F25"/>
    <mergeCell ref="B3:J3"/>
    <mergeCell ref="B4:K4"/>
    <mergeCell ref="C5:E5"/>
    <mergeCell ref="F5:J5"/>
    <mergeCell ref="E12:F12"/>
    <mergeCell ref="E13:F13"/>
    <mergeCell ref="E14:F14"/>
    <mergeCell ref="E15:F15"/>
    <mergeCell ref="E16:F16"/>
  </mergeCells>
  <pageMargins left="0.75" right="0.75" top="1" bottom="1" header="0.5" footer="0.5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 6 zlecone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2011-03-21T11:27:29Z</dcterms:modified>
</cp:coreProperties>
</file>