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zał 5 Zlecone" sheetId="5" r:id="rId1"/>
    <sheet name="wydatki 2013 zał 2" sheetId="4" r:id="rId2"/>
    <sheet name="Arkusz1" sheetId="1" r:id="rId3"/>
    <sheet name="Arkusz2" sheetId="2" r:id="rId4"/>
    <sheet name="Arkusz3" sheetId="3" r:id="rId5"/>
  </sheets>
  <calcPr calcId="125725"/>
</workbook>
</file>

<file path=xl/calcChain.xml><?xml version="1.0" encoding="utf-8"?>
<calcChain xmlns="http://schemas.openxmlformats.org/spreadsheetml/2006/main">
  <c r="G158" i="5"/>
  <c r="G157" s="1"/>
  <c r="G137"/>
  <c r="G136" s="1"/>
  <c r="G134"/>
  <c r="G133" s="1"/>
  <c r="G108"/>
  <c r="G107" s="1"/>
  <c r="G103"/>
  <c r="G102" s="1"/>
  <c r="G93"/>
  <c r="G84"/>
  <c r="G83"/>
  <c r="G61"/>
  <c r="G59"/>
  <c r="G57"/>
  <c r="G56"/>
  <c r="G47"/>
  <c r="G46"/>
  <c r="G44"/>
  <c r="G43"/>
  <c r="G36"/>
  <c r="G35" s="1"/>
  <c r="G33"/>
  <c r="G32" s="1"/>
  <c r="G30"/>
  <c r="G29" s="1"/>
  <c r="G27"/>
  <c r="G26" s="1"/>
  <c r="G24"/>
  <c r="G23" s="1"/>
  <c r="G21"/>
  <c r="G19"/>
  <c r="G18" s="1"/>
  <c r="G16"/>
  <c r="G14"/>
  <c r="G12"/>
  <c r="G11"/>
  <c r="G9"/>
  <c r="G8"/>
  <c r="G6"/>
  <c r="G5"/>
  <c r="M125" i="4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G39" i="5" l="1"/>
  <c r="G170"/>
  <c r="M126" i="4"/>
  <c r="N43" s="1"/>
  <c r="N110" l="1"/>
  <c r="N46"/>
  <c r="N81"/>
  <c r="N78"/>
  <c r="N113"/>
  <c r="N41"/>
  <c r="N94"/>
  <c r="N62"/>
  <c r="N119"/>
  <c r="N97"/>
  <c r="N65"/>
  <c r="N102"/>
  <c r="N86"/>
  <c r="N70"/>
  <c r="N54"/>
  <c r="N115"/>
  <c r="N123"/>
  <c r="N105"/>
  <c r="N89"/>
  <c r="N73"/>
  <c r="N57"/>
  <c r="N40"/>
  <c r="N106"/>
  <c r="N98"/>
  <c r="N90"/>
  <c r="N82"/>
  <c r="N74"/>
  <c r="N66"/>
  <c r="N58"/>
  <c r="N50"/>
  <c r="N42"/>
  <c r="N117"/>
  <c r="N121"/>
  <c r="N125"/>
  <c r="N109"/>
  <c r="N101"/>
  <c r="N93"/>
  <c r="N85"/>
  <c r="N77"/>
  <c r="N69"/>
  <c r="N61"/>
  <c r="N53"/>
  <c r="N112"/>
  <c r="N108"/>
  <c r="N104"/>
  <c r="N100"/>
  <c r="N96"/>
  <c r="N92"/>
  <c r="N88"/>
  <c r="N84"/>
  <c r="N80"/>
  <c r="N76"/>
  <c r="N72"/>
  <c r="N68"/>
  <c r="N64"/>
  <c r="N60"/>
  <c r="N56"/>
  <c r="N52"/>
  <c r="N48"/>
  <c r="N44"/>
  <c r="N114"/>
  <c r="N116"/>
  <c r="N118"/>
  <c r="N120"/>
  <c r="N122"/>
  <c r="N124"/>
  <c r="N126"/>
  <c r="N111"/>
  <c r="N107"/>
  <c r="N103"/>
  <c r="N99"/>
  <c r="N95"/>
  <c r="N91"/>
  <c r="N87"/>
  <c r="N83"/>
  <c r="N79"/>
  <c r="N75"/>
  <c r="N71"/>
  <c r="N67"/>
  <c r="N63"/>
  <c r="N59"/>
  <c r="N55"/>
  <c r="N49"/>
  <c r="N51"/>
  <c r="N47"/>
  <c r="N45"/>
</calcChain>
</file>

<file path=xl/sharedStrings.xml><?xml version="1.0" encoding="utf-8"?>
<sst xmlns="http://schemas.openxmlformats.org/spreadsheetml/2006/main" count="550" uniqueCount="235">
  <si>
    <t>Dział</t>
  </si>
  <si>
    <t>Rozdział</t>
  </si>
  <si>
    <t>Paragraf</t>
  </si>
  <si>
    <t>Treść</t>
  </si>
  <si>
    <t>4300</t>
  </si>
  <si>
    <t>Zakup usług pozostałych</t>
  </si>
  <si>
    <t>2830</t>
  </si>
  <si>
    <t>Dotacja celowa z budżetu na finansowanie lub dofinansowanie zadań zleconych do realizacji pozostałym jednostkom nie zaliczanych do sektora finansów publicznych</t>
  </si>
  <si>
    <t>3030</t>
  </si>
  <si>
    <t>600</t>
  </si>
  <si>
    <t>Transport i łączność</t>
  </si>
  <si>
    <t>60014</t>
  </si>
  <si>
    <t>Drogi publiczne powiatowe</t>
  </si>
  <si>
    <t>3020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</si>
  <si>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</si>
  <si>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</si>
  <si>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</si>
  <si>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</si>
  <si>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</si>
  <si>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</si>
  <si>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</si>
  <si>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Składki na Fundusz Pracy</t>
  </si>
  <si>
    <t>4170</t>
  </si>
  <si>
    <t>Wynagrodzenia bezosobowe</t>
  </si>
  <si>
    <t>4210</t>
  </si>
  <si>
    <t>Zakup materiałów i wyposażenia</t>
  </si>
  <si>
    <t>4270</t>
  </si>
  <si>
    <t>Zakup usług remontowych</t>
  </si>
  <si>
    <t>4280</t>
  </si>
  <si>
    <t>Zakup usług zdrowotnych</t>
  </si>
  <si>
    <t>4350</t>
  </si>
  <si>
    <t>4360</t>
  </si>
  <si>
    <t>4370</t>
  </si>
  <si>
    <t>4400</t>
  </si>
  <si>
    <t>Opłaty za administrowanie i czynsze za budynki, lokale i pomieszczenia garażowe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</si>
  <si>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</si>
  <si>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</si>
  <si>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</si>
  <si>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</si>
  <si>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</si>
  <si>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</si>
  <si>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4480</t>
  </si>
  <si>
    <t>Podatek od nieruchomości</t>
  </si>
  <si>
    <t>4700</t>
  </si>
  <si>
    <t>6050</t>
  </si>
  <si>
    <t>Wydatki inwestycyjne jednostek budżetowych</t>
  </si>
  <si>
    <t>6300</t>
  </si>
  <si>
    <t>Dotacja celowa na pomoc finansową udzielaną między jednostkamisamorządu terytorialnego na dofinansowanie własnych zadań inwestycyjnych i zakupów inwestycyjnych</t>
  </si>
  <si>
    <t>4260</t>
  </si>
  <si>
    <t>Zakup energii</t>
  </si>
  <si>
    <t>4380</t>
  </si>
  <si>
    <t>Zakup usług obejmujących tłumaczenia</t>
  </si>
  <si>
    <t>4500</t>
  </si>
  <si>
    <t>Pozostałe podatki na rzecz budżetów jst</t>
  </si>
  <si>
    <t>4590</t>
  </si>
  <si>
    <t>4610</t>
  </si>
  <si>
    <t>Koszty postępowania sądowego i prokuratorskiego</t>
  </si>
  <si>
    <t>4020</t>
  </si>
  <si>
    <t>Wynagrodzenia osobowe członków korpusu służby cywilnej</t>
  </si>
  <si>
    <t>4550</t>
  </si>
  <si>
    <t>Szkolenia członków korpusu służby cywilnej</t>
  </si>
  <si>
    <t>6060</t>
  </si>
  <si>
    <t>Wydatki na zakupy inwestycyjne jednostek budżetowych</t>
  </si>
  <si>
    <t>2710</t>
  </si>
  <si>
    <t>4140</t>
  </si>
  <si>
    <t>Wpłaty na Państwowy Fundusz Rehabilitacji Osób Niepełnosprawnych</t>
  </si>
  <si>
    <t>4390</t>
  </si>
  <si>
    <t>Zakup usług obejmujących wykonanie ekspertyz, analiz i opinii</t>
  </si>
  <si>
    <t>4420</t>
  </si>
  <si>
    <t>Podróże służbowe zagraniczne</t>
  </si>
  <si>
    <t>4510</t>
  </si>
  <si>
    <t>Opłaty na rzecz budżetu państwa</t>
  </si>
  <si>
    <t>4520</t>
  </si>
  <si>
    <t>Opłaty na rzecz budżetów jednostek samorządu terytorialnego</t>
  </si>
  <si>
    <t>4530</t>
  </si>
  <si>
    <t>4580</t>
  </si>
  <si>
    <t>Pozostałe odsetki</t>
  </si>
  <si>
    <t>3040</t>
  </si>
  <si>
    <t>Nagrody o charakterze szczególnym niezaliczone do wynagrodzeń</t>
  </si>
  <si>
    <t>3070</t>
  </si>
  <si>
    <t>Wydatki osobowe niezaliczone do uposażeń wypłacane żołnierzom i funkcjonariuszom</t>
  </si>
  <si>
    <t>4050</t>
  </si>
  <si>
    <t>Uposażenia żołnierzy zawodowych i nadterminowych oraz funkcjonariuszy</t>
  </si>
  <si>
    <t>4060</t>
  </si>
  <si>
    <t xml:space="preserve">Pozostałe należności żołnierzy zawodowych i nadterminowych oraz funkcjonariuszy </t>
  </si>
  <si>
    <t>4070</t>
  </si>
  <si>
    <t>Dodatkowe uposażenie roczne dla żołnierzy zawodowych oraz nagrody roczne dla funkcjonariuszy</t>
  </si>
  <si>
    <t>4180</t>
  </si>
  <si>
    <t>Równoważniki pieniężne i ekwiwalenty dla żołnierzy i funkcjonariuszy</t>
  </si>
  <si>
    <t>8110</t>
  </si>
  <si>
    <t>Odsetki od samorządowych papierów wartościowych lub zaciągniętych przez jednostkę samorządu terytorialnego kredytów i pożyczek</t>
  </si>
  <si>
    <t>4810</t>
  </si>
  <si>
    <t>Rezerwy</t>
  </si>
  <si>
    <t>6800</t>
  </si>
  <si>
    <t>Rezerwy na inwestycje i zakupy inwestycyjne</t>
  </si>
  <si>
    <t>4240</t>
  </si>
  <si>
    <t>Zakup pomocy naukowych, dydaktycznych i książek</t>
  </si>
  <si>
    <t>4780</t>
  </si>
  <si>
    <t>Składki na Fundusz Emerytur Pomostowych</t>
  </si>
  <si>
    <t>2540</t>
  </si>
  <si>
    <t>Dotacja podmiotowa z budżetu dla niepublicznej jednostki systemu oświaty</t>
  </si>
  <si>
    <t>2320</t>
  </si>
  <si>
    <t>Dotacje celowe przekazane dla powiatu na zadania bieżące realizowane na podstawie porozumień (umów) między jednostkami samorządu terytorialnego</t>
  </si>
  <si>
    <t>2330</t>
  </si>
  <si>
    <t>Dotacje celowe przekazane do samorządu województwa na zadania bieżące realizowane na podstawie porozumień (umów) między jednostkami samorządu terytorialnego</t>
  </si>
  <si>
    <t>6057</t>
  </si>
  <si>
    <t>6059</t>
  </si>
  <si>
    <t>4220</t>
  </si>
  <si>
    <t>Zakup środków żywności</t>
  </si>
  <si>
    <t>Podatek od towarów i usług (VAT)</t>
  </si>
  <si>
    <t>4160</t>
  </si>
  <si>
    <t>Pokrycie ujemnego wyniku finansowego i przejętych zobowiązań po likwidowanych i przekształcanych jednostkach zaliczanych do sektora finansów publicznych</t>
  </si>
  <si>
    <t>4130</t>
  </si>
  <si>
    <t>2360</t>
  </si>
  <si>
    <t>Dotacja celowa z budżetu jst udzielana w trybie art.. 221 ustawy na finansowanie lub dofinansowanie zadań zleconych do realizacji organizacjom prowadzącym działalność pożytku publicznego</t>
  </si>
  <si>
    <t>852</t>
  </si>
  <si>
    <t>Pomoc społeczna</t>
  </si>
  <si>
    <t>3110</t>
  </si>
  <si>
    <t>Świadczenia społeczne</t>
  </si>
  <si>
    <t>4230</t>
  </si>
  <si>
    <t>Opłaty z tytułu zakupu usług telekomunikacyjnych świadczonych w ruchomej publicznej sieci telefonicznej</t>
  </si>
  <si>
    <t>85203</t>
  </si>
  <si>
    <t>Ośrodki wsparcia</t>
  </si>
  <si>
    <t>85218</t>
  </si>
  <si>
    <t>Powiatowe centra pomocy rodzinie</t>
  </si>
  <si>
    <t>4017</t>
  </si>
  <si>
    <t>4019</t>
  </si>
  <si>
    <t>4117</t>
  </si>
  <si>
    <t>4119</t>
  </si>
  <si>
    <t>4127</t>
  </si>
  <si>
    <t>4129</t>
  </si>
  <si>
    <t>4217</t>
  </si>
  <si>
    <t>4219</t>
  </si>
  <si>
    <t>853</t>
  </si>
  <si>
    <t>Pozostałe zadania w zakresie polityki społecznej</t>
  </si>
  <si>
    <t>2570</t>
  </si>
  <si>
    <t>Dotacja podmiotowa z budżetu dla pozostałych jednostek sektora finansów publicznych</t>
  </si>
  <si>
    <t>2580</t>
  </si>
  <si>
    <t>Dotacja podmiotowa z budżetu dla jednostek niezaliczanych do sektora finansów publicznych</t>
  </si>
  <si>
    <t>85333</t>
  </si>
  <si>
    <t>Powiatowe urzędy pracy</t>
  </si>
  <si>
    <t>3037</t>
  </si>
  <si>
    <t>Różne wydatki na rzecz osób fizycznych</t>
  </si>
  <si>
    <t>3039</t>
  </si>
  <si>
    <t>4307</t>
  </si>
  <si>
    <t>4309</t>
  </si>
  <si>
    <t>4047</t>
  </si>
  <si>
    <t>4049</t>
  </si>
  <si>
    <t>4177</t>
  </si>
  <si>
    <t>4179</t>
  </si>
  <si>
    <t>4247</t>
  </si>
  <si>
    <t>4249</t>
  </si>
  <si>
    <t>6067</t>
  </si>
  <si>
    <t>6069</t>
  </si>
  <si>
    <t>3240</t>
  </si>
  <si>
    <t>Stypendia dla uczniów</t>
  </si>
  <si>
    <t>2310</t>
  </si>
  <si>
    <t>Dotacje celowe przekazane gminie na zadania bieżące realizowane na podstawie porozumień (umów) między jednostkami samorządu terytorialnego</t>
  </si>
  <si>
    <t>6570</t>
  </si>
  <si>
    <t>Dotacje celowe przekazane z budżetu na finansowanie lub dofinansowanie zadań inwestycyjnych obiektów zabytkowych jednostkom niezaliczanym do sektora finansów publicznych</t>
  </si>
  <si>
    <t>Razem:</t>
  </si>
  <si>
    <t>Wydatki budżetu powiatu nakielskiego według źródeł na rok 2013</t>
  </si>
  <si>
    <t>§</t>
  </si>
  <si>
    <t>Nazwa</t>
  </si>
  <si>
    <t>Plan 2013</t>
  </si>
  <si>
    <t xml:space="preserve">% </t>
  </si>
  <si>
    <t>Dotacja celowa na pomoc finansową udzielaną między jednostkami samorządu terytorialnego na dofinansowanie własnych zadań bieżących</t>
  </si>
  <si>
    <t>Wydatki osobowe niezaliczane do wynagrodzeń</t>
  </si>
  <si>
    <t>Dodatkowe wynagrodzenia roczne</t>
  </si>
  <si>
    <t>Składki na ubezpieczenia zdrowotne</t>
  </si>
  <si>
    <t>Zakup leków i materiałów medycznych</t>
  </si>
  <si>
    <t>Zakup usług dostępu do sieci internet</t>
  </si>
  <si>
    <t>Opłaty z tytułu zakupu usług telekomunikacyjnych świadczonych w stacjonarnej publicznej sieci telefonicznej</t>
  </si>
  <si>
    <t>Kary i odszkodowania wypłacone na rzecz osób fizycznych</t>
  </si>
  <si>
    <t>Szkolenia pracowników niebędących członkami korpusu służby cywilnej</t>
  </si>
  <si>
    <t>Ogółem wydatki</t>
  </si>
  <si>
    <t>Plan</t>
  </si>
  <si>
    <t>Zmiana</t>
  </si>
  <si>
    <t>Plan po zmianach</t>
  </si>
  <si>
    <t xml:space="preserve">Wydatki budżetu powiatu nakielskiego na 2013 rok </t>
  </si>
  <si>
    <t>Dochody i wydatki związane z realizacją zadań z zakresu administracji rządowej i innych zadań zleconych jednostce samorządu terytorialnego odrębnymi ustawami w 2013 roku</t>
  </si>
  <si>
    <t>DOCHODY</t>
  </si>
  <si>
    <t>010</t>
  </si>
  <si>
    <t>Rolnictwo i łowiectwo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</si>
  <si>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</si>
  <si>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</si>
  <si>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</si>
  <si>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</si>
  <si>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700</t>
  </si>
  <si>
    <t>Gospodarka mieszkaniowa</t>
  </si>
  <si>
    <t>70005</t>
  </si>
  <si>
    <t>Gospodarka gruntami i nieruchomościami</t>
  </si>
  <si>
    <t>710</t>
  </si>
  <si>
    <t>Działalność usługowa</t>
  </si>
  <si>
    <t>71013</t>
  </si>
  <si>
    <t>Prace geodezyjne i kartograficzne (nieinwestycyjne)</t>
  </si>
  <si>
    <t>71014</t>
  </si>
  <si>
    <t>Opracowania geodezyjne i kartograficzne</t>
  </si>
  <si>
    <t>71015</t>
  </si>
  <si>
    <t>Nadzór budowlany</t>
  </si>
  <si>
    <t>750</t>
  </si>
  <si>
    <t>Administracja publiczna</t>
  </si>
  <si>
    <t>75011</t>
  </si>
  <si>
    <t>Urzędy wojewódzkie</t>
  </si>
  <si>
    <t>75045</t>
  </si>
  <si>
    <t>Kwalifikacja wojskowa</t>
  </si>
  <si>
    <t>752</t>
  </si>
  <si>
    <t>Obrona narodowa</t>
  </si>
  <si>
    <t>75212</t>
  </si>
  <si>
    <t>Pozostałe wydatki obronne</t>
  </si>
  <si>
    <t>754</t>
  </si>
  <si>
    <t>Bezpieczeństwo publiczne i ochrona przeciwpożarowa</t>
  </si>
  <si>
    <t>75411</t>
  </si>
  <si>
    <t>Komendy powiatowe Państwowej Straży Pożarnej</t>
  </si>
  <si>
    <t>851</t>
  </si>
  <si>
    <t>Ochrona zdrowia</t>
  </si>
  <si>
    <t>85156</t>
  </si>
  <si>
    <t>Składki na ubezpieczenie zdrowotne oraz świadczenia dla osób nie objętych obowiązkiem ubezpieczenia zdrowotnego</t>
  </si>
  <si>
    <t>85321</t>
  </si>
  <si>
    <t>Zespoły do spraw orzekania o niepełnosprawności</t>
  </si>
  <si>
    <t xml:space="preserve">Wydatki </t>
  </si>
  <si>
    <t>Zakup usług obejmujacych tłumaczenia</t>
  </si>
  <si>
    <t>Kary i odszkodowania wypłacane na rzecz osób fizycznych</t>
  </si>
  <si>
    <t>Wydatki osobowe niezaliczone do wynagrodzeń</t>
  </si>
  <si>
    <t>Zakup usług dostępu do sieci Internet</t>
  </si>
  <si>
    <t>Opłaty z tytułu zakupu usług telekomunikacyjnych telefonii komórkowej</t>
  </si>
  <si>
    <t>Opłata z tytułu zakupu usług telekomunikacyjnych telefonii stacjinarnej</t>
  </si>
  <si>
    <t xml:space="preserve">Szkolenia pracowników niebędących członkami korpusu służby cywilnej </t>
  </si>
  <si>
    <t xml:space="preserve">Różne wydatki na rzecz osób fizycznych </t>
  </si>
  <si>
    <t>Składki na ubezpieczenie zdrowotne</t>
  </si>
  <si>
    <t>Zakup leków, wyrobów medycznych i produktów biobójczych</t>
  </si>
  <si>
    <t>Opłata z tytułu zakupu usług telekomunikacyjnych świadczonych w stacjonarnej publicznej sieci telefonicznej</t>
  </si>
  <si>
    <t>Opłata z tytułu zakupu usług telekomunikacyjnych publicznej sieci telekomunikacyjnej</t>
  </si>
  <si>
    <t>Załącznik Nr 2 do uchwały Nr CI/360/2013 Zarządu Powiatu Nakielskiego z dnia 21 stycznia 2013 roku</t>
  </si>
  <si>
    <t>Załącznik Nr 1 do uchwały Nr CI/360/2013 Zarządu Powiatu Nakielskiego z dnia 21 stycznia 2013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</si>
</sst>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2"/>
      <name val="Arial CE"/>
      <charset val="238"/>
    </font>
    <font>
      <b/>
      <sz val="9"/>
      <color indexed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2"/>
      <name val="Times New Roman"/>
      <family val="1"/>
    </font>
    <font>
      <i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.2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0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9" fillId="0" borderId="0"/>
    <xf numFmtId="0" fontId="2" fillId="0" borderId="0" applyNumberForma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0" fontId="9" fillId="0" borderId="0"/>
    <xf numFmtId="0" fontId="2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</cellStyleXfs>
  <cellXfs count="84">
    <xf numFmtId="0" fontId="0" fillId="0" borderId="0" xfId="0"/>
    <xf numFmtId="0" fontId="3" fillId="0" borderId="0" xfId="1" applyNumberFormat="1" applyFont="1" applyFill="1" applyBorder="1" applyAlignment="1" applyProtection="1">
      <alignment horizontal="left"/>
      <protection locked="0"/>
    </xf>
    <xf numFmtId="49" fontId="3" fillId="2" borderId="0" xfId="1" applyNumberFormat="1" applyFont="1" applyFill="1" applyAlignment="1" applyProtection="1">
      <alignment horizontal="left" vertical="top" wrapText="1"/>
      <protection locked="0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left" vertical="center" wrapText="1"/>
      <protection locked="0"/>
    </xf>
    <xf numFmtId="4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1" applyNumberFormat="1" applyFont="1" applyFill="1" applyBorder="1" applyAlignment="1" applyProtection="1">
      <alignment horizontal="left" vertical="center" wrapText="1"/>
      <protection locked="0"/>
    </xf>
    <xf numFmtId="4" fontId="8" fillId="4" borderId="1" xfId="1" applyNumberFormat="1" applyFont="1" applyFill="1" applyBorder="1" applyAlignment="1" applyProtection="1">
      <alignment horizontal="right" vertical="center" wrapText="1"/>
      <protection locked="0"/>
    </xf>
    <xf numFmtId="49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left" vertical="center" wrapText="1"/>
      <protection locked="0"/>
    </xf>
    <xf numFmtId="4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1" applyNumberFormat="1" applyFont="1" applyFill="1" applyBorder="1" applyAlignment="1" applyProtection="1">
      <alignment horizontal="right"/>
      <protection locked="0"/>
    </xf>
    <xf numFmtId="4" fontId="3" fillId="0" borderId="0" xfId="1" applyNumberFormat="1" applyFont="1" applyFill="1" applyBorder="1" applyAlignment="1" applyProtection="1">
      <alignment horizontal="right"/>
      <protection locked="0"/>
    </xf>
    <xf numFmtId="4" fontId="10" fillId="2" borderId="4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4" fontId="3" fillId="0" borderId="0" xfId="1" applyNumberFormat="1" applyFont="1" applyFill="1" applyBorder="1" applyAlignment="1" applyProtection="1">
      <alignment horizontal="left"/>
      <protection locked="0"/>
    </xf>
    <xf numFmtId="0" fontId="12" fillId="0" borderId="0" xfId="2" applyFont="1"/>
    <xf numFmtId="0" fontId="13" fillId="6" borderId="3" xfId="2" applyFont="1" applyFill="1" applyBorder="1" applyAlignment="1">
      <alignment horizontal="center" vertical="center" wrapText="1"/>
    </xf>
    <xf numFmtId="0" fontId="13" fillId="6" borderId="9" xfId="2" applyFont="1" applyFill="1" applyBorder="1" applyAlignment="1">
      <alignment horizontal="center" vertical="center" wrapText="1"/>
    </xf>
    <xf numFmtId="0" fontId="13" fillId="6" borderId="10" xfId="2" applyFont="1" applyFill="1" applyBorder="1" applyAlignment="1">
      <alignment horizontal="center" vertical="center" wrapText="1"/>
    </xf>
    <xf numFmtId="0" fontId="13" fillId="6" borderId="10" xfId="2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49" fontId="15" fillId="0" borderId="3" xfId="2" applyNumberFormat="1" applyFont="1" applyBorder="1" applyAlignment="1">
      <alignment horizontal="center" vertical="center" wrapText="1"/>
    </xf>
    <xf numFmtId="0" fontId="15" fillId="0" borderId="3" xfId="2" applyFont="1" applyBorder="1" applyAlignment="1">
      <alignment vertical="center" wrapText="1"/>
    </xf>
    <xf numFmtId="4" fontId="15" fillId="0" borderId="3" xfId="2" applyNumberFormat="1" applyFont="1" applyBorder="1" applyAlignment="1">
      <alignment horizontal="right" vertical="center" wrapText="1"/>
    </xf>
    <xf numFmtId="10" fontId="16" fillId="0" borderId="3" xfId="2" applyNumberFormat="1" applyFont="1" applyBorder="1" applyAlignment="1">
      <alignment horizontal="right" vertical="center" wrapText="1"/>
    </xf>
    <xf numFmtId="49" fontId="17" fillId="5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" xfId="2" applyFont="1" applyBorder="1" applyAlignment="1">
      <alignment vertical="center" wrapText="1"/>
    </xf>
    <xf numFmtId="4" fontId="15" fillId="0" borderId="3" xfId="2" applyNumberFormat="1" applyFont="1" applyFill="1" applyBorder="1" applyAlignment="1">
      <alignment horizontal="right" vertical="center" wrapText="1"/>
    </xf>
    <xf numFmtId="4" fontId="18" fillId="0" borderId="3" xfId="2" applyNumberFormat="1" applyFont="1" applyBorder="1" applyAlignment="1">
      <alignment horizontal="right" vertical="center" wrapText="1"/>
    </xf>
    <xf numFmtId="0" fontId="15" fillId="0" borderId="3" xfId="2" applyFont="1" applyBorder="1" applyAlignment="1">
      <alignment horizontal="justify" vertical="center" wrapText="1"/>
    </xf>
    <xf numFmtId="4" fontId="18" fillId="0" borderId="3" xfId="2" applyNumberFormat="1" applyFont="1" applyFill="1" applyBorder="1" applyAlignment="1">
      <alignment horizontal="right" vertical="center" wrapText="1"/>
    </xf>
    <xf numFmtId="49" fontId="15" fillId="0" borderId="3" xfId="2" applyNumberFormat="1" applyFont="1" applyBorder="1" applyAlignment="1">
      <alignment horizontal="center" wrapText="1"/>
    </xf>
    <xf numFmtId="0" fontId="15" fillId="0" borderId="3" xfId="2" applyFont="1" applyBorder="1" applyAlignment="1">
      <alignment wrapText="1"/>
    </xf>
    <xf numFmtId="49" fontId="15" fillId="0" borderId="3" xfId="2" applyNumberFormat="1" applyFont="1" applyFill="1" applyBorder="1" applyAlignment="1">
      <alignment horizontal="center" vertical="center" wrapText="1"/>
    </xf>
    <xf numFmtId="49" fontId="15" fillId="0" borderId="11" xfId="2" applyNumberFormat="1" applyFont="1" applyBorder="1" applyAlignment="1">
      <alignment horizontal="center" vertical="center" wrapText="1"/>
    </xf>
    <xf numFmtId="4" fontId="15" fillId="0" borderId="12" xfId="2" applyNumberFormat="1" applyFont="1" applyFill="1" applyBorder="1" applyAlignment="1">
      <alignment horizontal="right" vertical="center" wrapText="1"/>
    </xf>
    <xf numFmtId="164" fontId="11" fillId="0" borderId="12" xfId="2" applyNumberFormat="1" applyFont="1" applyBorder="1" applyAlignment="1">
      <alignment horizontal="right" vertical="center" wrapText="1"/>
    </xf>
    <xf numFmtId="10" fontId="19" fillId="0" borderId="3" xfId="2" applyNumberFormat="1" applyFont="1" applyBorder="1" applyAlignment="1">
      <alignment horizontal="right" vertical="center" wrapText="1"/>
    </xf>
    <xf numFmtId="4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13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13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1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NumberFormat="1" applyFont="1" applyFill="1" applyBorder="1" applyAlignment="1" applyProtection="1">
      <alignment horizontal="left"/>
      <protection locked="0"/>
    </xf>
    <xf numFmtId="49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6" applyNumberFormat="1" applyFont="1" applyFill="1" applyBorder="1" applyAlignment="1" applyProtection="1">
      <alignment horizontal="left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6" applyNumberFormat="1" applyFont="1" applyFill="1" applyBorder="1" applyAlignment="1" applyProtection="1">
      <alignment horizontal="left"/>
      <protection locked="0"/>
    </xf>
    <xf numFmtId="49" fontId="6" fillId="7" borderId="1" xfId="6" applyNumberFormat="1" applyFont="1" applyFill="1" applyBorder="1" applyAlignment="1" applyProtection="1">
      <alignment horizontal="center" vertical="center" wrapText="1"/>
      <protection locked="0"/>
    </xf>
    <xf numFmtId="49" fontId="6" fillId="7" borderId="1" xfId="6" applyNumberFormat="1" applyFont="1" applyFill="1" applyBorder="1" applyAlignment="1" applyProtection="1">
      <alignment horizontal="left" vertical="center" wrapText="1"/>
      <protection locked="0"/>
    </xf>
    <xf numFmtId="4" fontId="6" fillId="7" borderId="1" xfId="6" applyNumberFormat="1" applyFont="1" applyFill="1" applyBorder="1" applyAlignment="1" applyProtection="1">
      <alignment horizontal="right" vertical="center" wrapText="1"/>
      <protection locked="0"/>
    </xf>
    <xf numFmtId="49" fontId="7" fillId="2" borderId="2" xfId="6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6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6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6" applyNumberFormat="1" applyFont="1" applyFill="1" applyBorder="1" applyAlignment="1" applyProtection="1">
      <alignment horizontal="left" vertical="center" wrapText="1"/>
      <protection locked="0"/>
    </xf>
    <xf numFmtId="4" fontId="8" fillId="4" borderId="1" xfId="6" applyNumberFormat="1" applyFont="1" applyFill="1" applyBorder="1" applyAlignment="1" applyProtection="1">
      <alignment horizontal="right" vertical="center" wrapText="1"/>
      <protection locked="0"/>
    </xf>
    <xf numFmtId="49" fontId="8" fillId="2" borderId="2" xfId="6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" applyNumberFormat="1" applyFont="1" applyFill="1" applyBorder="1" applyAlignment="1" applyProtection="1">
      <alignment horizontal="left" vertical="center" wrapText="1"/>
      <protection locked="0"/>
    </xf>
    <xf numFmtId="4" fontId="8" fillId="2" borderId="1" xfId="6" applyNumberFormat="1" applyFont="1" applyFill="1" applyBorder="1" applyAlignment="1" applyProtection="1">
      <alignment horizontal="right" vertical="center" wrapText="1"/>
      <protection locked="0"/>
    </xf>
    <xf numFmtId="4" fontId="20" fillId="4" borderId="1" xfId="6" applyNumberFormat="1" applyFont="1" applyFill="1" applyBorder="1" applyAlignment="1" applyProtection="1">
      <alignment horizontal="right" vertical="center" wrapText="1"/>
      <protection locked="0"/>
    </xf>
    <xf numFmtId="4" fontId="20" fillId="2" borderId="1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6" applyNumberFormat="1" applyFont="1" applyFill="1" applyBorder="1" applyAlignment="1" applyProtection="1">
      <alignment horizontal="left"/>
      <protection locked="0"/>
    </xf>
    <xf numFmtId="49" fontId="6" fillId="2" borderId="1" xfId="6" applyNumberFormat="1" applyFont="1" applyFill="1" applyBorder="1" applyAlignment="1" applyProtection="1">
      <alignment horizontal="right" vertical="center" wrapText="1"/>
      <protection locked="0"/>
    </xf>
    <xf numFmtId="49" fontId="6" fillId="2" borderId="13" xfId="6" applyNumberFormat="1" applyFont="1" applyFill="1" applyBorder="1" applyAlignment="1" applyProtection="1">
      <alignment horizontal="right" vertical="center" wrapText="1"/>
      <protection locked="0"/>
    </xf>
    <xf numFmtId="4" fontId="5" fillId="0" borderId="3" xfId="6" applyNumberFormat="1" applyFont="1" applyFill="1" applyBorder="1" applyAlignment="1" applyProtection="1">
      <alignment horizontal="center"/>
      <protection locked="0"/>
    </xf>
    <xf numFmtId="0" fontId="4" fillId="0" borderId="0" xfId="6" applyNumberFormat="1" applyFont="1" applyFill="1" applyBorder="1" applyAlignment="1" applyProtection="1">
      <alignment horizontal="left" wrapText="1"/>
      <protection locked="0"/>
    </xf>
    <xf numFmtId="49" fontId="3" fillId="2" borderId="0" xfId="6" applyNumberFormat="1" applyFont="1" applyFill="1" applyAlignment="1" applyProtection="1">
      <alignment horizontal="left" vertical="top" wrapText="1"/>
      <protection locked="0"/>
    </xf>
    <xf numFmtId="0" fontId="11" fillId="0" borderId="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49" fontId="3" fillId="2" borderId="14" xfId="1" applyNumberFormat="1" applyFont="1" applyFill="1" applyBorder="1" applyAlignment="1" applyProtection="1">
      <alignment horizontal="center" wrapText="1"/>
      <protection locked="0"/>
    </xf>
    <xf numFmtId="49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/>
      <protection locked="0"/>
    </xf>
  </cellXfs>
  <cellStyles count="12">
    <cellStyle name="Normalny" xfId="0" builtinId="0"/>
    <cellStyle name="Normalny 2" xfId="1"/>
    <cellStyle name="Normalny 2 2" xfId="3"/>
    <cellStyle name="Normalny 2 2 2" xfId="4"/>
    <cellStyle name="Normalny 2 3" xfId="5"/>
    <cellStyle name="Normalny 3" xfId="2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70"/>
  <sheetViews>
    <sheetView showGridLines="0" topLeftCell="A220" workbookViewId="0">
      <selection activeCell="B3" sqref="B3:H3"/>
    </sheetView>
  </sheetViews>
  <sheetFormatPr defaultRowHeight="12.75"/>
  <cols>
    <col min="1" max="1" width="10.85546875" style="54" customWidth="1"/>
    <col min="2" max="2" width="2.140625" style="54" customWidth="1"/>
    <col min="3" max="3" width="8.7109375" style="54" customWidth="1"/>
    <col min="4" max="5" width="10.85546875" style="54" customWidth="1"/>
    <col min="6" max="6" width="66.7109375" style="54" customWidth="1"/>
    <col min="7" max="7" width="19.5703125" style="54" customWidth="1"/>
    <col min="8" max="8" width="1" style="54" customWidth="1"/>
    <col min="9" max="256" width="9.140625" style="54"/>
    <col min="257" max="257" width="10.85546875" style="54" customWidth="1"/>
    <col min="258" max="258" width="2.140625" style="54" customWidth="1"/>
    <col min="259" max="259" width="8.7109375" style="54" customWidth="1"/>
    <col min="260" max="261" width="10.85546875" style="54" customWidth="1"/>
    <col min="262" max="262" width="66.7109375" style="54" customWidth="1"/>
    <col min="263" max="263" width="19.5703125" style="54" customWidth="1"/>
    <col min="264" max="264" width="1" style="54" customWidth="1"/>
    <col min="265" max="512" width="9.140625" style="54"/>
    <col min="513" max="513" width="10.85546875" style="54" customWidth="1"/>
    <col min="514" max="514" width="2.140625" style="54" customWidth="1"/>
    <col min="515" max="515" width="8.7109375" style="54" customWidth="1"/>
    <col min="516" max="517" width="10.85546875" style="54" customWidth="1"/>
    <col min="518" max="518" width="66.7109375" style="54" customWidth="1"/>
    <col min="519" max="519" width="19.5703125" style="54" customWidth="1"/>
    <col min="520" max="520" width="1" style="54" customWidth="1"/>
    <col min="521" max="768" width="9.140625" style="54"/>
    <col min="769" max="769" width="10.85546875" style="54" customWidth="1"/>
    <col min="770" max="770" width="2.140625" style="54" customWidth="1"/>
    <col min="771" max="771" width="8.7109375" style="54" customWidth="1"/>
    <col min="772" max="773" width="10.85546875" style="54" customWidth="1"/>
    <col min="774" max="774" width="66.7109375" style="54" customWidth="1"/>
    <col min="775" max="775" width="19.5703125" style="54" customWidth="1"/>
    <col min="776" max="776" width="1" style="54" customWidth="1"/>
    <col min="777" max="1024" width="9.140625" style="54"/>
    <col min="1025" max="1025" width="10.85546875" style="54" customWidth="1"/>
    <col min="1026" max="1026" width="2.140625" style="54" customWidth="1"/>
    <col min="1027" max="1027" width="8.7109375" style="54" customWidth="1"/>
    <col min="1028" max="1029" width="10.85546875" style="54" customWidth="1"/>
    <col min="1030" max="1030" width="66.7109375" style="54" customWidth="1"/>
    <col min="1031" max="1031" width="19.5703125" style="54" customWidth="1"/>
    <col min="1032" max="1032" width="1" style="54" customWidth="1"/>
    <col min="1033" max="1280" width="9.140625" style="54"/>
    <col min="1281" max="1281" width="10.85546875" style="54" customWidth="1"/>
    <col min="1282" max="1282" width="2.140625" style="54" customWidth="1"/>
    <col min="1283" max="1283" width="8.7109375" style="54" customWidth="1"/>
    <col min="1284" max="1285" width="10.85546875" style="54" customWidth="1"/>
    <col min="1286" max="1286" width="66.7109375" style="54" customWidth="1"/>
    <col min="1287" max="1287" width="19.5703125" style="54" customWidth="1"/>
    <col min="1288" max="1288" width="1" style="54" customWidth="1"/>
    <col min="1289" max="1536" width="9.140625" style="54"/>
    <col min="1537" max="1537" width="10.85546875" style="54" customWidth="1"/>
    <col min="1538" max="1538" width="2.140625" style="54" customWidth="1"/>
    <col min="1539" max="1539" width="8.7109375" style="54" customWidth="1"/>
    <col min="1540" max="1541" width="10.85546875" style="54" customWidth="1"/>
    <col min="1542" max="1542" width="66.7109375" style="54" customWidth="1"/>
    <col min="1543" max="1543" width="19.5703125" style="54" customWidth="1"/>
    <col min="1544" max="1544" width="1" style="54" customWidth="1"/>
    <col min="1545" max="1792" width="9.140625" style="54"/>
    <col min="1793" max="1793" width="10.85546875" style="54" customWidth="1"/>
    <col min="1794" max="1794" width="2.140625" style="54" customWidth="1"/>
    <col min="1795" max="1795" width="8.7109375" style="54" customWidth="1"/>
    <col min="1796" max="1797" width="10.85546875" style="54" customWidth="1"/>
    <col min="1798" max="1798" width="66.7109375" style="54" customWidth="1"/>
    <col min="1799" max="1799" width="19.5703125" style="54" customWidth="1"/>
    <col min="1800" max="1800" width="1" style="54" customWidth="1"/>
    <col min="1801" max="2048" width="9.140625" style="54"/>
    <col min="2049" max="2049" width="10.85546875" style="54" customWidth="1"/>
    <col min="2050" max="2050" width="2.140625" style="54" customWidth="1"/>
    <col min="2051" max="2051" width="8.7109375" style="54" customWidth="1"/>
    <col min="2052" max="2053" width="10.85546875" style="54" customWidth="1"/>
    <col min="2054" max="2054" width="66.7109375" style="54" customWidth="1"/>
    <col min="2055" max="2055" width="19.5703125" style="54" customWidth="1"/>
    <col min="2056" max="2056" width="1" style="54" customWidth="1"/>
    <col min="2057" max="2304" width="9.140625" style="54"/>
    <col min="2305" max="2305" width="10.85546875" style="54" customWidth="1"/>
    <col min="2306" max="2306" width="2.140625" style="54" customWidth="1"/>
    <col min="2307" max="2307" width="8.7109375" style="54" customWidth="1"/>
    <col min="2308" max="2309" width="10.85546875" style="54" customWidth="1"/>
    <col min="2310" max="2310" width="66.7109375" style="54" customWidth="1"/>
    <col min="2311" max="2311" width="19.5703125" style="54" customWidth="1"/>
    <col min="2312" max="2312" width="1" style="54" customWidth="1"/>
    <col min="2313" max="2560" width="9.140625" style="54"/>
    <col min="2561" max="2561" width="10.85546875" style="54" customWidth="1"/>
    <col min="2562" max="2562" width="2.140625" style="54" customWidth="1"/>
    <col min="2563" max="2563" width="8.7109375" style="54" customWidth="1"/>
    <col min="2564" max="2565" width="10.85546875" style="54" customWidth="1"/>
    <col min="2566" max="2566" width="66.7109375" style="54" customWidth="1"/>
    <col min="2567" max="2567" width="19.5703125" style="54" customWidth="1"/>
    <col min="2568" max="2568" width="1" style="54" customWidth="1"/>
    <col min="2569" max="2816" width="9.140625" style="54"/>
    <col min="2817" max="2817" width="10.85546875" style="54" customWidth="1"/>
    <col min="2818" max="2818" width="2.140625" style="54" customWidth="1"/>
    <col min="2819" max="2819" width="8.7109375" style="54" customWidth="1"/>
    <col min="2820" max="2821" width="10.85546875" style="54" customWidth="1"/>
    <col min="2822" max="2822" width="66.7109375" style="54" customWidth="1"/>
    <col min="2823" max="2823" width="19.5703125" style="54" customWidth="1"/>
    <col min="2824" max="2824" width="1" style="54" customWidth="1"/>
    <col min="2825" max="3072" width="9.140625" style="54"/>
    <col min="3073" max="3073" width="10.85546875" style="54" customWidth="1"/>
    <col min="3074" max="3074" width="2.140625" style="54" customWidth="1"/>
    <col min="3075" max="3075" width="8.7109375" style="54" customWidth="1"/>
    <col min="3076" max="3077" width="10.85546875" style="54" customWidth="1"/>
    <col min="3078" max="3078" width="66.7109375" style="54" customWidth="1"/>
    <col min="3079" max="3079" width="19.5703125" style="54" customWidth="1"/>
    <col min="3080" max="3080" width="1" style="54" customWidth="1"/>
    <col min="3081" max="3328" width="9.140625" style="54"/>
    <col min="3329" max="3329" width="10.85546875" style="54" customWidth="1"/>
    <col min="3330" max="3330" width="2.140625" style="54" customWidth="1"/>
    <col min="3331" max="3331" width="8.7109375" style="54" customWidth="1"/>
    <col min="3332" max="3333" width="10.85546875" style="54" customWidth="1"/>
    <col min="3334" max="3334" width="66.7109375" style="54" customWidth="1"/>
    <col min="3335" max="3335" width="19.5703125" style="54" customWidth="1"/>
    <col min="3336" max="3336" width="1" style="54" customWidth="1"/>
    <col min="3337" max="3584" width="9.140625" style="54"/>
    <col min="3585" max="3585" width="10.85546875" style="54" customWidth="1"/>
    <col min="3586" max="3586" width="2.140625" style="54" customWidth="1"/>
    <col min="3587" max="3587" width="8.7109375" style="54" customWidth="1"/>
    <col min="3588" max="3589" width="10.85546875" style="54" customWidth="1"/>
    <col min="3590" max="3590" width="66.7109375" style="54" customWidth="1"/>
    <col min="3591" max="3591" width="19.5703125" style="54" customWidth="1"/>
    <col min="3592" max="3592" width="1" style="54" customWidth="1"/>
    <col min="3593" max="3840" width="9.140625" style="54"/>
    <col min="3841" max="3841" width="10.85546875" style="54" customWidth="1"/>
    <col min="3842" max="3842" width="2.140625" style="54" customWidth="1"/>
    <col min="3843" max="3843" width="8.7109375" style="54" customWidth="1"/>
    <col min="3844" max="3845" width="10.85546875" style="54" customWidth="1"/>
    <col min="3846" max="3846" width="66.7109375" style="54" customWidth="1"/>
    <col min="3847" max="3847" width="19.5703125" style="54" customWidth="1"/>
    <col min="3848" max="3848" width="1" style="54" customWidth="1"/>
    <col min="3849" max="4096" width="9.140625" style="54"/>
    <col min="4097" max="4097" width="10.85546875" style="54" customWidth="1"/>
    <col min="4098" max="4098" width="2.140625" style="54" customWidth="1"/>
    <col min="4099" max="4099" width="8.7109375" style="54" customWidth="1"/>
    <col min="4100" max="4101" width="10.85546875" style="54" customWidth="1"/>
    <col min="4102" max="4102" width="66.7109375" style="54" customWidth="1"/>
    <col min="4103" max="4103" width="19.5703125" style="54" customWidth="1"/>
    <col min="4104" max="4104" width="1" style="54" customWidth="1"/>
    <col min="4105" max="4352" width="9.140625" style="54"/>
    <col min="4353" max="4353" width="10.85546875" style="54" customWidth="1"/>
    <col min="4354" max="4354" width="2.140625" style="54" customWidth="1"/>
    <col min="4355" max="4355" width="8.7109375" style="54" customWidth="1"/>
    <col min="4356" max="4357" width="10.85546875" style="54" customWidth="1"/>
    <col min="4358" max="4358" width="66.7109375" style="54" customWidth="1"/>
    <col min="4359" max="4359" width="19.5703125" style="54" customWidth="1"/>
    <col min="4360" max="4360" width="1" style="54" customWidth="1"/>
    <col min="4361" max="4608" width="9.140625" style="54"/>
    <col min="4609" max="4609" width="10.85546875" style="54" customWidth="1"/>
    <col min="4610" max="4610" width="2.140625" style="54" customWidth="1"/>
    <col min="4611" max="4611" width="8.7109375" style="54" customWidth="1"/>
    <col min="4612" max="4613" width="10.85546875" style="54" customWidth="1"/>
    <col min="4614" max="4614" width="66.7109375" style="54" customWidth="1"/>
    <col min="4615" max="4615" width="19.5703125" style="54" customWidth="1"/>
    <col min="4616" max="4616" width="1" style="54" customWidth="1"/>
    <col min="4617" max="4864" width="9.140625" style="54"/>
    <col min="4865" max="4865" width="10.85546875" style="54" customWidth="1"/>
    <col min="4866" max="4866" width="2.140625" style="54" customWidth="1"/>
    <col min="4867" max="4867" width="8.7109375" style="54" customWidth="1"/>
    <col min="4868" max="4869" width="10.85546875" style="54" customWidth="1"/>
    <col min="4870" max="4870" width="66.7109375" style="54" customWidth="1"/>
    <col min="4871" max="4871" width="19.5703125" style="54" customWidth="1"/>
    <col min="4872" max="4872" width="1" style="54" customWidth="1"/>
    <col min="4873" max="5120" width="9.140625" style="54"/>
    <col min="5121" max="5121" width="10.85546875" style="54" customWidth="1"/>
    <col min="5122" max="5122" width="2.140625" style="54" customWidth="1"/>
    <col min="5123" max="5123" width="8.7109375" style="54" customWidth="1"/>
    <col min="5124" max="5125" width="10.85546875" style="54" customWidth="1"/>
    <col min="5126" max="5126" width="66.7109375" style="54" customWidth="1"/>
    <col min="5127" max="5127" width="19.5703125" style="54" customWidth="1"/>
    <col min="5128" max="5128" width="1" style="54" customWidth="1"/>
    <col min="5129" max="5376" width="9.140625" style="54"/>
    <col min="5377" max="5377" width="10.85546875" style="54" customWidth="1"/>
    <col min="5378" max="5378" width="2.140625" style="54" customWidth="1"/>
    <col min="5379" max="5379" width="8.7109375" style="54" customWidth="1"/>
    <col min="5380" max="5381" width="10.85546875" style="54" customWidth="1"/>
    <col min="5382" max="5382" width="66.7109375" style="54" customWidth="1"/>
    <col min="5383" max="5383" width="19.5703125" style="54" customWidth="1"/>
    <col min="5384" max="5384" width="1" style="54" customWidth="1"/>
    <col min="5385" max="5632" width="9.140625" style="54"/>
    <col min="5633" max="5633" width="10.85546875" style="54" customWidth="1"/>
    <col min="5634" max="5634" width="2.140625" style="54" customWidth="1"/>
    <col min="5635" max="5635" width="8.7109375" style="54" customWidth="1"/>
    <col min="5636" max="5637" width="10.85546875" style="54" customWidth="1"/>
    <col min="5638" max="5638" width="66.7109375" style="54" customWidth="1"/>
    <col min="5639" max="5639" width="19.5703125" style="54" customWidth="1"/>
    <col min="5640" max="5640" width="1" style="54" customWidth="1"/>
    <col min="5641" max="5888" width="9.140625" style="54"/>
    <col min="5889" max="5889" width="10.85546875" style="54" customWidth="1"/>
    <col min="5890" max="5890" width="2.140625" style="54" customWidth="1"/>
    <col min="5891" max="5891" width="8.7109375" style="54" customWidth="1"/>
    <col min="5892" max="5893" width="10.85546875" style="54" customWidth="1"/>
    <col min="5894" max="5894" width="66.7109375" style="54" customWidth="1"/>
    <col min="5895" max="5895" width="19.5703125" style="54" customWidth="1"/>
    <col min="5896" max="5896" width="1" style="54" customWidth="1"/>
    <col min="5897" max="6144" width="9.140625" style="54"/>
    <col min="6145" max="6145" width="10.85546875" style="54" customWidth="1"/>
    <col min="6146" max="6146" width="2.140625" style="54" customWidth="1"/>
    <col min="6147" max="6147" width="8.7109375" style="54" customWidth="1"/>
    <col min="6148" max="6149" width="10.85546875" style="54" customWidth="1"/>
    <col min="6150" max="6150" width="66.7109375" style="54" customWidth="1"/>
    <col min="6151" max="6151" width="19.5703125" style="54" customWidth="1"/>
    <col min="6152" max="6152" width="1" style="54" customWidth="1"/>
    <col min="6153" max="6400" width="9.140625" style="54"/>
    <col min="6401" max="6401" width="10.85546875" style="54" customWidth="1"/>
    <col min="6402" max="6402" width="2.140625" style="54" customWidth="1"/>
    <col min="6403" max="6403" width="8.7109375" style="54" customWidth="1"/>
    <col min="6404" max="6405" width="10.85546875" style="54" customWidth="1"/>
    <col min="6406" max="6406" width="66.7109375" style="54" customWidth="1"/>
    <col min="6407" max="6407" width="19.5703125" style="54" customWidth="1"/>
    <col min="6408" max="6408" width="1" style="54" customWidth="1"/>
    <col min="6409" max="6656" width="9.140625" style="54"/>
    <col min="6657" max="6657" width="10.85546875" style="54" customWidth="1"/>
    <col min="6658" max="6658" width="2.140625" style="54" customWidth="1"/>
    <col min="6659" max="6659" width="8.7109375" style="54" customWidth="1"/>
    <col min="6660" max="6661" width="10.85546875" style="54" customWidth="1"/>
    <col min="6662" max="6662" width="66.7109375" style="54" customWidth="1"/>
    <col min="6663" max="6663" width="19.5703125" style="54" customWidth="1"/>
    <col min="6664" max="6664" width="1" style="54" customWidth="1"/>
    <col min="6665" max="6912" width="9.140625" style="54"/>
    <col min="6913" max="6913" width="10.85546875" style="54" customWidth="1"/>
    <col min="6914" max="6914" width="2.140625" style="54" customWidth="1"/>
    <col min="6915" max="6915" width="8.7109375" style="54" customWidth="1"/>
    <col min="6916" max="6917" width="10.85546875" style="54" customWidth="1"/>
    <col min="6918" max="6918" width="66.7109375" style="54" customWidth="1"/>
    <col min="6919" max="6919" width="19.5703125" style="54" customWidth="1"/>
    <col min="6920" max="6920" width="1" style="54" customWidth="1"/>
    <col min="6921" max="7168" width="9.140625" style="54"/>
    <col min="7169" max="7169" width="10.85546875" style="54" customWidth="1"/>
    <col min="7170" max="7170" width="2.140625" style="54" customWidth="1"/>
    <col min="7171" max="7171" width="8.7109375" style="54" customWidth="1"/>
    <col min="7172" max="7173" width="10.85546875" style="54" customWidth="1"/>
    <col min="7174" max="7174" width="66.7109375" style="54" customWidth="1"/>
    <col min="7175" max="7175" width="19.5703125" style="54" customWidth="1"/>
    <col min="7176" max="7176" width="1" style="54" customWidth="1"/>
    <col min="7177" max="7424" width="9.140625" style="54"/>
    <col min="7425" max="7425" width="10.85546875" style="54" customWidth="1"/>
    <col min="7426" max="7426" width="2.140625" style="54" customWidth="1"/>
    <col min="7427" max="7427" width="8.7109375" style="54" customWidth="1"/>
    <col min="7428" max="7429" width="10.85546875" style="54" customWidth="1"/>
    <col min="7430" max="7430" width="66.7109375" style="54" customWidth="1"/>
    <col min="7431" max="7431" width="19.5703125" style="54" customWidth="1"/>
    <col min="7432" max="7432" width="1" style="54" customWidth="1"/>
    <col min="7433" max="7680" width="9.140625" style="54"/>
    <col min="7681" max="7681" width="10.85546875" style="54" customWidth="1"/>
    <col min="7682" max="7682" width="2.140625" style="54" customWidth="1"/>
    <col min="7683" max="7683" width="8.7109375" style="54" customWidth="1"/>
    <col min="7684" max="7685" width="10.85546875" style="54" customWidth="1"/>
    <col min="7686" max="7686" width="66.7109375" style="54" customWidth="1"/>
    <col min="7687" max="7687" width="19.5703125" style="54" customWidth="1"/>
    <col min="7688" max="7688" width="1" style="54" customWidth="1"/>
    <col min="7689" max="7936" width="9.140625" style="54"/>
    <col min="7937" max="7937" width="10.85546875" style="54" customWidth="1"/>
    <col min="7938" max="7938" width="2.140625" style="54" customWidth="1"/>
    <col min="7939" max="7939" width="8.7109375" style="54" customWidth="1"/>
    <col min="7940" max="7941" width="10.85546875" style="54" customWidth="1"/>
    <col min="7942" max="7942" width="66.7109375" style="54" customWidth="1"/>
    <col min="7943" max="7943" width="19.5703125" style="54" customWidth="1"/>
    <col min="7944" max="7944" width="1" style="54" customWidth="1"/>
    <col min="7945" max="8192" width="9.140625" style="54"/>
    <col min="8193" max="8193" width="10.85546875" style="54" customWidth="1"/>
    <col min="8194" max="8194" width="2.140625" style="54" customWidth="1"/>
    <col min="8195" max="8195" width="8.7109375" style="54" customWidth="1"/>
    <col min="8196" max="8197" width="10.85546875" style="54" customWidth="1"/>
    <col min="8198" max="8198" width="66.7109375" style="54" customWidth="1"/>
    <col min="8199" max="8199" width="19.5703125" style="54" customWidth="1"/>
    <col min="8200" max="8200" width="1" style="54" customWidth="1"/>
    <col min="8201" max="8448" width="9.140625" style="54"/>
    <col min="8449" max="8449" width="10.85546875" style="54" customWidth="1"/>
    <col min="8450" max="8450" width="2.140625" style="54" customWidth="1"/>
    <col min="8451" max="8451" width="8.7109375" style="54" customWidth="1"/>
    <col min="8452" max="8453" width="10.85546875" style="54" customWidth="1"/>
    <col min="8454" max="8454" width="66.7109375" style="54" customWidth="1"/>
    <col min="8455" max="8455" width="19.5703125" style="54" customWidth="1"/>
    <col min="8456" max="8456" width="1" style="54" customWidth="1"/>
    <col min="8457" max="8704" width="9.140625" style="54"/>
    <col min="8705" max="8705" width="10.85546875" style="54" customWidth="1"/>
    <col min="8706" max="8706" width="2.140625" style="54" customWidth="1"/>
    <col min="8707" max="8707" width="8.7109375" style="54" customWidth="1"/>
    <col min="8708" max="8709" width="10.85546875" style="54" customWidth="1"/>
    <col min="8710" max="8710" width="66.7109375" style="54" customWidth="1"/>
    <col min="8711" max="8711" width="19.5703125" style="54" customWidth="1"/>
    <col min="8712" max="8712" width="1" style="54" customWidth="1"/>
    <col min="8713" max="8960" width="9.140625" style="54"/>
    <col min="8961" max="8961" width="10.85546875" style="54" customWidth="1"/>
    <col min="8962" max="8962" width="2.140625" style="54" customWidth="1"/>
    <col min="8963" max="8963" width="8.7109375" style="54" customWidth="1"/>
    <col min="8964" max="8965" width="10.85546875" style="54" customWidth="1"/>
    <col min="8966" max="8966" width="66.7109375" style="54" customWidth="1"/>
    <col min="8967" max="8967" width="19.5703125" style="54" customWidth="1"/>
    <col min="8968" max="8968" width="1" style="54" customWidth="1"/>
    <col min="8969" max="9216" width="9.140625" style="54"/>
    <col min="9217" max="9217" width="10.85546875" style="54" customWidth="1"/>
    <col min="9218" max="9218" width="2.140625" style="54" customWidth="1"/>
    <col min="9219" max="9219" width="8.7109375" style="54" customWidth="1"/>
    <col min="9220" max="9221" width="10.85546875" style="54" customWidth="1"/>
    <col min="9222" max="9222" width="66.7109375" style="54" customWidth="1"/>
    <col min="9223" max="9223" width="19.5703125" style="54" customWidth="1"/>
    <col min="9224" max="9224" width="1" style="54" customWidth="1"/>
    <col min="9225" max="9472" width="9.140625" style="54"/>
    <col min="9473" max="9473" width="10.85546875" style="54" customWidth="1"/>
    <col min="9474" max="9474" width="2.140625" style="54" customWidth="1"/>
    <col min="9475" max="9475" width="8.7109375" style="54" customWidth="1"/>
    <col min="9476" max="9477" width="10.85546875" style="54" customWidth="1"/>
    <col min="9478" max="9478" width="66.7109375" style="54" customWidth="1"/>
    <col min="9479" max="9479" width="19.5703125" style="54" customWidth="1"/>
    <col min="9480" max="9480" width="1" style="54" customWidth="1"/>
    <col min="9481" max="9728" width="9.140625" style="54"/>
    <col min="9729" max="9729" width="10.85546875" style="54" customWidth="1"/>
    <col min="9730" max="9730" width="2.140625" style="54" customWidth="1"/>
    <col min="9731" max="9731" width="8.7109375" style="54" customWidth="1"/>
    <col min="9732" max="9733" width="10.85546875" style="54" customWidth="1"/>
    <col min="9734" max="9734" width="66.7109375" style="54" customWidth="1"/>
    <col min="9735" max="9735" width="19.5703125" style="54" customWidth="1"/>
    <col min="9736" max="9736" width="1" style="54" customWidth="1"/>
    <col min="9737" max="9984" width="9.140625" style="54"/>
    <col min="9985" max="9985" width="10.85546875" style="54" customWidth="1"/>
    <col min="9986" max="9986" width="2.140625" style="54" customWidth="1"/>
    <col min="9987" max="9987" width="8.7109375" style="54" customWidth="1"/>
    <col min="9988" max="9989" width="10.85546875" style="54" customWidth="1"/>
    <col min="9990" max="9990" width="66.7109375" style="54" customWidth="1"/>
    <col min="9991" max="9991" width="19.5703125" style="54" customWidth="1"/>
    <col min="9992" max="9992" width="1" style="54" customWidth="1"/>
    <col min="9993" max="10240" width="9.140625" style="54"/>
    <col min="10241" max="10241" width="10.85546875" style="54" customWidth="1"/>
    <col min="10242" max="10242" width="2.140625" style="54" customWidth="1"/>
    <col min="10243" max="10243" width="8.7109375" style="54" customWidth="1"/>
    <col min="10244" max="10245" width="10.85546875" style="54" customWidth="1"/>
    <col min="10246" max="10246" width="66.7109375" style="54" customWidth="1"/>
    <col min="10247" max="10247" width="19.5703125" style="54" customWidth="1"/>
    <col min="10248" max="10248" width="1" style="54" customWidth="1"/>
    <col min="10249" max="10496" width="9.140625" style="54"/>
    <col min="10497" max="10497" width="10.85546875" style="54" customWidth="1"/>
    <col min="10498" max="10498" width="2.140625" style="54" customWidth="1"/>
    <col min="10499" max="10499" width="8.7109375" style="54" customWidth="1"/>
    <col min="10500" max="10501" width="10.85546875" style="54" customWidth="1"/>
    <col min="10502" max="10502" width="66.7109375" style="54" customWidth="1"/>
    <col min="10503" max="10503" width="19.5703125" style="54" customWidth="1"/>
    <col min="10504" max="10504" width="1" style="54" customWidth="1"/>
    <col min="10505" max="10752" width="9.140625" style="54"/>
    <col min="10753" max="10753" width="10.85546875" style="54" customWidth="1"/>
    <col min="10754" max="10754" width="2.140625" style="54" customWidth="1"/>
    <col min="10755" max="10755" width="8.7109375" style="54" customWidth="1"/>
    <col min="10756" max="10757" width="10.85546875" style="54" customWidth="1"/>
    <col min="10758" max="10758" width="66.7109375" style="54" customWidth="1"/>
    <col min="10759" max="10759" width="19.5703125" style="54" customWidth="1"/>
    <col min="10760" max="10760" width="1" style="54" customWidth="1"/>
    <col min="10761" max="11008" width="9.140625" style="54"/>
    <col min="11009" max="11009" width="10.85546875" style="54" customWidth="1"/>
    <col min="11010" max="11010" width="2.140625" style="54" customWidth="1"/>
    <col min="11011" max="11011" width="8.7109375" style="54" customWidth="1"/>
    <col min="11012" max="11013" width="10.85546875" style="54" customWidth="1"/>
    <col min="11014" max="11014" width="66.7109375" style="54" customWidth="1"/>
    <col min="11015" max="11015" width="19.5703125" style="54" customWidth="1"/>
    <col min="11016" max="11016" width="1" style="54" customWidth="1"/>
    <col min="11017" max="11264" width="9.140625" style="54"/>
    <col min="11265" max="11265" width="10.85546875" style="54" customWidth="1"/>
    <col min="11266" max="11266" width="2.140625" style="54" customWidth="1"/>
    <col min="11267" max="11267" width="8.7109375" style="54" customWidth="1"/>
    <col min="11268" max="11269" width="10.85546875" style="54" customWidth="1"/>
    <col min="11270" max="11270" width="66.7109375" style="54" customWidth="1"/>
    <col min="11271" max="11271" width="19.5703125" style="54" customWidth="1"/>
    <col min="11272" max="11272" width="1" style="54" customWidth="1"/>
    <col min="11273" max="11520" width="9.140625" style="54"/>
    <col min="11521" max="11521" width="10.85546875" style="54" customWidth="1"/>
    <col min="11522" max="11522" width="2.140625" style="54" customWidth="1"/>
    <col min="11523" max="11523" width="8.7109375" style="54" customWidth="1"/>
    <col min="11524" max="11525" width="10.85546875" style="54" customWidth="1"/>
    <col min="11526" max="11526" width="66.7109375" style="54" customWidth="1"/>
    <col min="11527" max="11527" width="19.5703125" style="54" customWidth="1"/>
    <col min="11528" max="11528" width="1" style="54" customWidth="1"/>
    <col min="11529" max="11776" width="9.140625" style="54"/>
    <col min="11777" max="11777" width="10.85546875" style="54" customWidth="1"/>
    <col min="11778" max="11778" width="2.140625" style="54" customWidth="1"/>
    <col min="11779" max="11779" width="8.7109375" style="54" customWidth="1"/>
    <col min="11780" max="11781" width="10.85546875" style="54" customWidth="1"/>
    <col min="11782" max="11782" width="66.7109375" style="54" customWidth="1"/>
    <col min="11783" max="11783" width="19.5703125" style="54" customWidth="1"/>
    <col min="11784" max="11784" width="1" style="54" customWidth="1"/>
    <col min="11785" max="12032" width="9.140625" style="54"/>
    <col min="12033" max="12033" width="10.85546875" style="54" customWidth="1"/>
    <col min="12034" max="12034" width="2.140625" style="54" customWidth="1"/>
    <col min="12035" max="12035" width="8.7109375" style="54" customWidth="1"/>
    <col min="12036" max="12037" width="10.85546875" style="54" customWidth="1"/>
    <col min="12038" max="12038" width="66.7109375" style="54" customWidth="1"/>
    <col min="12039" max="12039" width="19.5703125" style="54" customWidth="1"/>
    <col min="12040" max="12040" width="1" style="54" customWidth="1"/>
    <col min="12041" max="12288" width="9.140625" style="54"/>
    <col min="12289" max="12289" width="10.85546875" style="54" customWidth="1"/>
    <col min="12290" max="12290" width="2.140625" style="54" customWidth="1"/>
    <col min="12291" max="12291" width="8.7109375" style="54" customWidth="1"/>
    <col min="12292" max="12293" width="10.85546875" style="54" customWidth="1"/>
    <col min="12294" max="12294" width="66.7109375" style="54" customWidth="1"/>
    <col min="12295" max="12295" width="19.5703125" style="54" customWidth="1"/>
    <col min="12296" max="12296" width="1" style="54" customWidth="1"/>
    <col min="12297" max="12544" width="9.140625" style="54"/>
    <col min="12545" max="12545" width="10.85546875" style="54" customWidth="1"/>
    <col min="12546" max="12546" width="2.140625" style="54" customWidth="1"/>
    <col min="12547" max="12547" width="8.7109375" style="54" customWidth="1"/>
    <col min="12548" max="12549" width="10.85546875" style="54" customWidth="1"/>
    <col min="12550" max="12550" width="66.7109375" style="54" customWidth="1"/>
    <col min="12551" max="12551" width="19.5703125" style="54" customWidth="1"/>
    <col min="12552" max="12552" width="1" style="54" customWidth="1"/>
    <col min="12553" max="12800" width="9.140625" style="54"/>
    <col min="12801" max="12801" width="10.85546875" style="54" customWidth="1"/>
    <col min="12802" max="12802" width="2.140625" style="54" customWidth="1"/>
    <col min="12803" max="12803" width="8.7109375" style="54" customWidth="1"/>
    <col min="12804" max="12805" width="10.85546875" style="54" customWidth="1"/>
    <col min="12806" max="12806" width="66.7109375" style="54" customWidth="1"/>
    <col min="12807" max="12807" width="19.5703125" style="54" customWidth="1"/>
    <col min="12808" max="12808" width="1" style="54" customWidth="1"/>
    <col min="12809" max="13056" width="9.140625" style="54"/>
    <col min="13057" max="13057" width="10.85546875" style="54" customWidth="1"/>
    <col min="13058" max="13058" width="2.140625" style="54" customWidth="1"/>
    <col min="13059" max="13059" width="8.7109375" style="54" customWidth="1"/>
    <col min="13060" max="13061" width="10.85546875" style="54" customWidth="1"/>
    <col min="13062" max="13062" width="66.7109375" style="54" customWidth="1"/>
    <col min="13063" max="13063" width="19.5703125" style="54" customWidth="1"/>
    <col min="13064" max="13064" width="1" style="54" customWidth="1"/>
    <col min="13065" max="13312" width="9.140625" style="54"/>
    <col min="13313" max="13313" width="10.85546875" style="54" customWidth="1"/>
    <col min="13314" max="13314" width="2.140625" style="54" customWidth="1"/>
    <col min="13315" max="13315" width="8.7109375" style="54" customWidth="1"/>
    <col min="13316" max="13317" width="10.85546875" style="54" customWidth="1"/>
    <col min="13318" max="13318" width="66.7109375" style="54" customWidth="1"/>
    <col min="13319" max="13319" width="19.5703125" style="54" customWidth="1"/>
    <col min="13320" max="13320" width="1" style="54" customWidth="1"/>
    <col min="13321" max="13568" width="9.140625" style="54"/>
    <col min="13569" max="13569" width="10.85546875" style="54" customWidth="1"/>
    <col min="13570" max="13570" width="2.140625" style="54" customWidth="1"/>
    <col min="13571" max="13571" width="8.7109375" style="54" customWidth="1"/>
    <col min="13572" max="13573" width="10.85546875" style="54" customWidth="1"/>
    <col min="13574" max="13574" width="66.7109375" style="54" customWidth="1"/>
    <col min="13575" max="13575" width="19.5703125" style="54" customWidth="1"/>
    <col min="13576" max="13576" width="1" style="54" customWidth="1"/>
    <col min="13577" max="13824" width="9.140625" style="54"/>
    <col min="13825" max="13825" width="10.85546875" style="54" customWidth="1"/>
    <col min="13826" max="13826" width="2.140625" style="54" customWidth="1"/>
    <col min="13827" max="13827" width="8.7109375" style="54" customWidth="1"/>
    <col min="13828" max="13829" width="10.85546875" style="54" customWidth="1"/>
    <col min="13830" max="13830" width="66.7109375" style="54" customWidth="1"/>
    <col min="13831" max="13831" width="19.5703125" style="54" customWidth="1"/>
    <col min="13832" max="13832" width="1" style="54" customWidth="1"/>
    <col min="13833" max="14080" width="9.140625" style="54"/>
    <col min="14081" max="14081" width="10.85546875" style="54" customWidth="1"/>
    <col min="14082" max="14082" width="2.140625" style="54" customWidth="1"/>
    <col min="14083" max="14083" width="8.7109375" style="54" customWidth="1"/>
    <col min="14084" max="14085" width="10.85546875" style="54" customWidth="1"/>
    <col min="14086" max="14086" width="66.7109375" style="54" customWidth="1"/>
    <col min="14087" max="14087" width="19.5703125" style="54" customWidth="1"/>
    <col min="14088" max="14088" width="1" style="54" customWidth="1"/>
    <col min="14089" max="14336" width="9.140625" style="54"/>
    <col min="14337" max="14337" width="10.85546875" style="54" customWidth="1"/>
    <col min="14338" max="14338" width="2.140625" style="54" customWidth="1"/>
    <col min="14339" max="14339" width="8.7109375" style="54" customWidth="1"/>
    <col min="14340" max="14341" width="10.85546875" style="54" customWidth="1"/>
    <col min="14342" max="14342" width="66.7109375" style="54" customWidth="1"/>
    <col min="14343" max="14343" width="19.5703125" style="54" customWidth="1"/>
    <col min="14344" max="14344" width="1" style="54" customWidth="1"/>
    <col min="14345" max="14592" width="9.140625" style="54"/>
    <col min="14593" max="14593" width="10.85546875" style="54" customWidth="1"/>
    <col min="14594" max="14594" width="2.140625" style="54" customWidth="1"/>
    <col min="14595" max="14595" width="8.7109375" style="54" customWidth="1"/>
    <col min="14596" max="14597" width="10.85546875" style="54" customWidth="1"/>
    <col min="14598" max="14598" width="66.7109375" style="54" customWidth="1"/>
    <col min="14599" max="14599" width="19.5703125" style="54" customWidth="1"/>
    <col min="14600" max="14600" width="1" style="54" customWidth="1"/>
    <col min="14601" max="14848" width="9.140625" style="54"/>
    <col min="14849" max="14849" width="10.85546875" style="54" customWidth="1"/>
    <col min="14850" max="14850" width="2.140625" style="54" customWidth="1"/>
    <col min="14851" max="14851" width="8.7109375" style="54" customWidth="1"/>
    <col min="14852" max="14853" width="10.85546875" style="54" customWidth="1"/>
    <col min="14854" max="14854" width="66.7109375" style="54" customWidth="1"/>
    <col min="14855" max="14855" width="19.5703125" style="54" customWidth="1"/>
    <col min="14856" max="14856" width="1" style="54" customWidth="1"/>
    <col min="14857" max="15104" width="9.140625" style="54"/>
    <col min="15105" max="15105" width="10.85546875" style="54" customWidth="1"/>
    <col min="15106" max="15106" width="2.140625" style="54" customWidth="1"/>
    <col min="15107" max="15107" width="8.7109375" style="54" customWidth="1"/>
    <col min="15108" max="15109" width="10.85546875" style="54" customWidth="1"/>
    <col min="15110" max="15110" width="66.7109375" style="54" customWidth="1"/>
    <col min="15111" max="15111" width="19.5703125" style="54" customWidth="1"/>
    <col min="15112" max="15112" width="1" style="54" customWidth="1"/>
    <col min="15113" max="15360" width="9.140625" style="54"/>
    <col min="15361" max="15361" width="10.85546875" style="54" customWidth="1"/>
    <col min="15362" max="15362" width="2.140625" style="54" customWidth="1"/>
    <col min="15363" max="15363" width="8.7109375" style="54" customWidth="1"/>
    <col min="15364" max="15365" width="10.85546875" style="54" customWidth="1"/>
    <col min="15366" max="15366" width="66.7109375" style="54" customWidth="1"/>
    <col min="15367" max="15367" width="19.5703125" style="54" customWidth="1"/>
    <col min="15368" max="15368" width="1" style="54" customWidth="1"/>
    <col min="15369" max="15616" width="9.140625" style="54"/>
    <col min="15617" max="15617" width="10.85546875" style="54" customWidth="1"/>
    <col min="15618" max="15618" width="2.140625" style="54" customWidth="1"/>
    <col min="15619" max="15619" width="8.7109375" style="54" customWidth="1"/>
    <col min="15620" max="15621" width="10.85546875" style="54" customWidth="1"/>
    <col min="15622" max="15622" width="66.7109375" style="54" customWidth="1"/>
    <col min="15623" max="15623" width="19.5703125" style="54" customWidth="1"/>
    <col min="15624" max="15624" width="1" style="54" customWidth="1"/>
    <col min="15625" max="15872" width="9.140625" style="54"/>
    <col min="15873" max="15873" width="10.85546875" style="54" customWidth="1"/>
    <col min="15874" max="15874" width="2.140625" style="54" customWidth="1"/>
    <col min="15875" max="15875" width="8.7109375" style="54" customWidth="1"/>
    <col min="15876" max="15877" width="10.85546875" style="54" customWidth="1"/>
    <col min="15878" max="15878" width="66.7109375" style="54" customWidth="1"/>
    <col min="15879" max="15879" width="19.5703125" style="54" customWidth="1"/>
    <col min="15880" max="15880" width="1" style="54" customWidth="1"/>
    <col min="15881" max="16128" width="9.140625" style="54"/>
    <col min="16129" max="16129" width="10.85546875" style="54" customWidth="1"/>
    <col min="16130" max="16130" width="2.140625" style="54" customWidth="1"/>
    <col min="16131" max="16131" width="8.7109375" style="54" customWidth="1"/>
    <col min="16132" max="16133" width="10.85546875" style="54" customWidth="1"/>
    <col min="16134" max="16134" width="66.7109375" style="54" customWidth="1"/>
    <col min="16135" max="16135" width="19.5703125" style="54" customWidth="1"/>
    <col min="16136" max="16136" width="1" style="54" customWidth="1"/>
    <col min="16137" max="16384" width="9.140625" style="54"/>
  </cols>
  <sheetData>
    <row r="1" spans="2:8" ht="46.5" customHeight="1">
      <c r="B1" s="75" t="s">
        <v>180</v>
      </c>
      <c r="C1" s="75"/>
      <c r="D1" s="75"/>
      <c r="E1" s="75"/>
      <c r="F1" s="75"/>
      <c r="G1" s="75"/>
      <c r="H1" s="75"/>
    </row>
    <row r="2" spans="2:8" ht="11.65" customHeight="1">
      <c r="C2" s="76"/>
      <c r="D2" s="76"/>
      <c r="E2" s="76"/>
      <c r="F2" s="76"/>
      <c r="G2" s="76"/>
      <c r="H2" s="76"/>
    </row>
    <row r="3" spans="2:8" ht="23.25" customHeight="1">
      <c r="B3" s="71" t="s">
        <v>233</v>
      </c>
      <c r="C3" s="71"/>
      <c r="D3" s="71"/>
      <c r="E3" s="71"/>
      <c r="F3" s="71"/>
      <c r="G3" s="71"/>
      <c r="H3" s="71"/>
    </row>
    <row r="4" spans="2:8" ht="17.100000000000001" customHeight="1">
      <c r="C4" s="55" t="s">
        <v>0</v>
      </c>
      <c r="D4" s="55" t="s">
        <v>1</v>
      </c>
      <c r="E4" s="55" t="s">
        <v>2</v>
      </c>
      <c r="F4" s="56" t="s">
        <v>181</v>
      </c>
      <c r="G4" s="55" t="s">
        <v>176</v>
      </c>
    </row>
    <row r="5" spans="2:8" ht="17.100000000000001" customHeight="1">
      <c r="C5" s="57" t="s">
        <v>182</v>
      </c>
      <c r="D5" s="57"/>
      <c r="E5" s="57"/>
      <c r="F5" s="58" t="s">
        <v>183</v>
      </c>
      <c r="G5" s="59">
        <f>G6</f>
        <v>50000</v>
      </c>
    </row>
    <row r="6" spans="2:8" ht="17.100000000000001" customHeight="1">
      <c r="C6" s="60"/>
      <c r="D6" s="61" t="s">
        <v>184</v>
      </c>
      <c r="E6" s="62"/>
      <c r="F6" s="63" t="s">
        <v>185</v>
      </c>
      <c r="G6" s="64">
        <f>G7</f>
        <v>50000</v>
      </c>
    </row>
    <row r="7" spans="2:8" ht="33" customHeight="1">
      <c r="C7" s="65"/>
      <c r="D7" s="65"/>
      <c r="E7" s="66" t="s">
        <v>186</v>
      </c>
      <c r="F7" s="67" t="s">
        <v>187</v>
      </c>
      <c r="G7" s="68">
        <v>50000</v>
      </c>
    </row>
    <row r="8" spans="2:8" ht="17.100000000000001" customHeight="1">
      <c r="C8" s="57" t="s">
        <v>188</v>
      </c>
      <c r="D8" s="57"/>
      <c r="E8" s="57"/>
      <c r="F8" s="58" t="s">
        <v>189</v>
      </c>
      <c r="G8" s="59">
        <f>G9</f>
        <v>50000</v>
      </c>
    </row>
    <row r="9" spans="2:8" ht="17.100000000000001" customHeight="1">
      <c r="C9" s="60"/>
      <c r="D9" s="61" t="s">
        <v>190</v>
      </c>
      <c r="E9" s="62"/>
      <c r="F9" s="63" t="s">
        <v>191</v>
      </c>
      <c r="G9" s="64">
        <f>G10</f>
        <v>50000</v>
      </c>
    </row>
    <row r="10" spans="2:8" ht="34.5" customHeight="1">
      <c r="C10" s="65"/>
      <c r="D10" s="65"/>
      <c r="E10" s="66" t="s">
        <v>186</v>
      </c>
      <c r="F10" s="67" t="s">
        <v>187</v>
      </c>
      <c r="G10" s="68">
        <v>50000</v>
      </c>
    </row>
    <row r="11" spans="2:8" ht="17.100000000000001" customHeight="1">
      <c r="C11" s="57" t="s">
        <v>192</v>
      </c>
      <c r="D11" s="57"/>
      <c r="E11" s="57"/>
      <c r="F11" s="58" t="s">
        <v>193</v>
      </c>
      <c r="G11" s="59">
        <f>G12+G14+G16</f>
        <v>406100</v>
      </c>
    </row>
    <row r="12" spans="2:8" ht="17.100000000000001" customHeight="1">
      <c r="C12" s="60"/>
      <c r="D12" s="61" t="s">
        <v>194</v>
      </c>
      <c r="E12" s="62"/>
      <c r="F12" s="63" t="s">
        <v>195</v>
      </c>
      <c r="G12" s="64">
        <f>G13</f>
        <v>20000</v>
      </c>
    </row>
    <row r="13" spans="2:8" ht="41.25" customHeight="1">
      <c r="C13" s="65"/>
      <c r="D13" s="65"/>
      <c r="E13" s="66" t="s">
        <v>186</v>
      </c>
      <c r="F13" s="67" t="s">
        <v>187</v>
      </c>
      <c r="G13" s="68">
        <v>20000</v>
      </c>
    </row>
    <row r="14" spans="2:8" ht="17.100000000000001" customHeight="1">
      <c r="C14" s="60"/>
      <c r="D14" s="61" t="s">
        <v>196</v>
      </c>
      <c r="E14" s="62"/>
      <c r="F14" s="63" t="s">
        <v>197</v>
      </c>
      <c r="G14" s="64">
        <f>G15</f>
        <v>1500</v>
      </c>
    </row>
    <row r="15" spans="2:8" ht="36" customHeight="1">
      <c r="C15" s="65"/>
      <c r="D15" s="65"/>
      <c r="E15" s="66" t="s">
        <v>186</v>
      </c>
      <c r="F15" s="67" t="s">
        <v>187</v>
      </c>
      <c r="G15" s="68">
        <v>1500</v>
      </c>
    </row>
    <row r="16" spans="2:8" ht="17.100000000000001" customHeight="1">
      <c r="C16" s="60"/>
      <c r="D16" s="61" t="s">
        <v>198</v>
      </c>
      <c r="E16" s="62"/>
      <c r="F16" s="63" t="s">
        <v>199</v>
      </c>
      <c r="G16" s="64">
        <f>G17</f>
        <v>384600</v>
      </c>
    </row>
    <row r="17" spans="3:7" ht="34.5" customHeight="1">
      <c r="C17" s="65"/>
      <c r="D17" s="65"/>
      <c r="E17" s="66" t="s">
        <v>186</v>
      </c>
      <c r="F17" s="67" t="s">
        <v>187</v>
      </c>
      <c r="G17" s="68">
        <v>384600</v>
      </c>
    </row>
    <row r="18" spans="3:7" ht="17.100000000000001" customHeight="1">
      <c r="C18" s="57" t="s">
        <v>200</v>
      </c>
      <c r="D18" s="57"/>
      <c r="E18" s="57"/>
      <c r="F18" s="58" t="s">
        <v>201</v>
      </c>
      <c r="G18" s="59">
        <f>G19+G21</f>
        <v>315500</v>
      </c>
    </row>
    <row r="19" spans="3:7" ht="17.100000000000001" customHeight="1">
      <c r="C19" s="60"/>
      <c r="D19" s="61" t="s">
        <v>202</v>
      </c>
      <c r="E19" s="62"/>
      <c r="F19" s="63" t="s">
        <v>203</v>
      </c>
      <c r="G19" s="64">
        <f>G20</f>
        <v>276900</v>
      </c>
    </row>
    <row r="20" spans="3:7" ht="35.25" customHeight="1">
      <c r="C20" s="65"/>
      <c r="D20" s="65"/>
      <c r="E20" s="66" t="s">
        <v>186</v>
      </c>
      <c r="F20" s="67" t="s">
        <v>187</v>
      </c>
      <c r="G20" s="68">
        <v>276900</v>
      </c>
    </row>
    <row r="21" spans="3:7" ht="17.100000000000001" customHeight="1">
      <c r="C21" s="60"/>
      <c r="D21" s="61" t="s">
        <v>204</v>
      </c>
      <c r="E21" s="62"/>
      <c r="F21" s="63" t="s">
        <v>205</v>
      </c>
      <c r="G21" s="64">
        <f>G22</f>
        <v>38600</v>
      </c>
    </row>
    <row r="22" spans="3:7" ht="39" customHeight="1">
      <c r="C22" s="65"/>
      <c r="D22" s="65"/>
      <c r="E22" s="66" t="s">
        <v>186</v>
      </c>
      <c r="F22" s="67" t="s">
        <v>187</v>
      </c>
      <c r="G22" s="68">
        <v>38600</v>
      </c>
    </row>
    <row r="23" spans="3:7" ht="17.100000000000001" customHeight="1">
      <c r="C23" s="57" t="s">
        <v>206</v>
      </c>
      <c r="D23" s="57"/>
      <c r="E23" s="57"/>
      <c r="F23" s="58" t="s">
        <v>207</v>
      </c>
      <c r="G23" s="59">
        <f>G24</f>
        <v>4000</v>
      </c>
    </row>
    <row r="24" spans="3:7" ht="17.100000000000001" customHeight="1">
      <c r="C24" s="60"/>
      <c r="D24" s="61" t="s">
        <v>208</v>
      </c>
      <c r="E24" s="62"/>
      <c r="F24" s="63" t="s">
        <v>209</v>
      </c>
      <c r="G24" s="64">
        <f>G25</f>
        <v>4000</v>
      </c>
    </row>
    <row r="25" spans="3:7" ht="38.25" customHeight="1">
      <c r="C25" s="65"/>
      <c r="D25" s="65"/>
      <c r="E25" s="66" t="s">
        <v>186</v>
      </c>
      <c r="F25" s="67" t="s">
        <v>187</v>
      </c>
      <c r="G25" s="68">
        <v>4000</v>
      </c>
    </row>
    <row r="26" spans="3:7" ht="17.100000000000001" customHeight="1">
      <c r="C26" s="57" t="s">
        <v>210</v>
      </c>
      <c r="D26" s="57"/>
      <c r="E26" s="57"/>
      <c r="F26" s="58" t="s">
        <v>211</v>
      </c>
      <c r="G26" s="59">
        <f>G27</f>
        <v>5194000</v>
      </c>
    </row>
    <row r="27" spans="3:7" ht="17.100000000000001" customHeight="1">
      <c r="C27" s="60"/>
      <c r="D27" s="61" t="s">
        <v>212</v>
      </c>
      <c r="E27" s="62"/>
      <c r="F27" s="63" t="s">
        <v>213</v>
      </c>
      <c r="G27" s="64">
        <f>G28</f>
        <v>5194000</v>
      </c>
    </row>
    <row r="28" spans="3:7" ht="33" customHeight="1">
      <c r="C28" s="65"/>
      <c r="D28" s="65"/>
      <c r="E28" s="66" t="s">
        <v>186</v>
      </c>
      <c r="F28" s="67" t="s">
        <v>187</v>
      </c>
      <c r="G28" s="68">
        <v>5194000</v>
      </c>
    </row>
    <row r="29" spans="3:7" ht="17.100000000000001" customHeight="1">
      <c r="C29" s="57" t="s">
        <v>214</v>
      </c>
      <c r="D29" s="57"/>
      <c r="E29" s="57"/>
      <c r="F29" s="58" t="s">
        <v>215</v>
      </c>
      <c r="G29" s="59">
        <f>G30</f>
        <v>5961000</v>
      </c>
    </row>
    <row r="30" spans="3:7" ht="24.75" customHeight="1">
      <c r="C30" s="60"/>
      <c r="D30" s="61" t="s">
        <v>216</v>
      </c>
      <c r="E30" s="62"/>
      <c r="F30" s="63" t="s">
        <v>217</v>
      </c>
      <c r="G30" s="64">
        <f>G31</f>
        <v>5961000</v>
      </c>
    </row>
    <row r="31" spans="3:7" ht="31.5" customHeight="1">
      <c r="C31" s="65"/>
      <c r="D31" s="65"/>
      <c r="E31" s="66" t="s">
        <v>186</v>
      </c>
      <c r="F31" s="67" t="s">
        <v>187</v>
      </c>
      <c r="G31" s="68">
        <v>5961000</v>
      </c>
    </row>
    <row r="32" spans="3:7" ht="17.100000000000001" customHeight="1">
      <c r="C32" s="57" t="s">
        <v>115</v>
      </c>
      <c r="D32" s="57"/>
      <c r="E32" s="57"/>
      <c r="F32" s="58" t="s">
        <v>116</v>
      </c>
      <c r="G32" s="59">
        <f>G33</f>
        <v>316800</v>
      </c>
    </row>
    <row r="33" spans="2:8" ht="17.100000000000001" customHeight="1">
      <c r="C33" s="60"/>
      <c r="D33" s="61" t="s">
        <v>121</v>
      </c>
      <c r="E33" s="62"/>
      <c r="F33" s="63" t="s">
        <v>122</v>
      </c>
      <c r="G33" s="64">
        <f>G34</f>
        <v>316800</v>
      </c>
    </row>
    <row r="34" spans="2:8" ht="30" customHeight="1">
      <c r="C34" s="65"/>
      <c r="D34" s="65"/>
      <c r="E34" s="66" t="s">
        <v>186</v>
      </c>
      <c r="F34" s="67" t="s">
        <v>187</v>
      </c>
      <c r="G34" s="68">
        <v>316800</v>
      </c>
    </row>
    <row r="35" spans="2:8" ht="17.100000000000001" customHeight="1">
      <c r="C35" s="57" t="s">
        <v>133</v>
      </c>
      <c r="D35" s="57"/>
      <c r="E35" s="57"/>
      <c r="F35" s="58" t="s">
        <v>134</v>
      </c>
      <c r="G35" s="59">
        <f>G36</f>
        <v>175900</v>
      </c>
    </row>
    <row r="36" spans="2:8" ht="17.100000000000001" customHeight="1">
      <c r="C36" s="60"/>
      <c r="D36" s="61" t="s">
        <v>218</v>
      </c>
      <c r="E36" s="62"/>
      <c r="F36" s="63" t="s">
        <v>219</v>
      </c>
      <c r="G36" s="64">
        <f>G37</f>
        <v>175900</v>
      </c>
    </row>
    <row r="37" spans="2:8" ht="33.75" customHeight="1">
      <c r="C37" s="65"/>
      <c r="D37" s="65"/>
      <c r="E37" s="66" t="s">
        <v>186</v>
      </c>
      <c r="F37" s="67" t="s">
        <v>187</v>
      </c>
      <c r="G37" s="68">
        <v>175900</v>
      </c>
    </row>
    <row r="38" spans="2:8" ht="5.45" customHeight="1">
      <c r="B38" s="71"/>
      <c r="C38" s="71"/>
      <c r="D38" s="71"/>
      <c r="E38" s="71"/>
      <c r="F38" s="71"/>
      <c r="G38" s="71"/>
      <c r="H38" s="71"/>
    </row>
    <row r="39" spans="2:8" ht="17.100000000000001" customHeight="1">
      <c r="C39" s="72" t="s">
        <v>160</v>
      </c>
      <c r="D39" s="72"/>
      <c r="E39" s="72"/>
      <c r="F39" s="73"/>
      <c r="G39" s="74">
        <f>+G35+G32+G29+G26+G23+G18+G11+G8+G5</f>
        <v>12473300</v>
      </c>
      <c r="H39" s="74"/>
    </row>
    <row r="42" spans="2:8" ht="21.75" customHeight="1">
      <c r="C42" s="55" t="s">
        <v>0</v>
      </c>
      <c r="D42" s="55" t="s">
        <v>1</v>
      </c>
      <c r="E42" s="55" t="s">
        <v>2</v>
      </c>
      <c r="F42" s="56" t="s">
        <v>220</v>
      </c>
      <c r="G42" s="55" t="s">
        <v>176</v>
      </c>
    </row>
    <row r="43" spans="2:8">
      <c r="C43" s="57" t="s">
        <v>182</v>
      </c>
      <c r="D43" s="57"/>
      <c r="E43" s="57"/>
      <c r="F43" s="58" t="s">
        <v>183</v>
      </c>
      <c r="G43" s="59">
        <f>G44</f>
        <v>50000</v>
      </c>
    </row>
    <row r="44" spans="2:8" ht="15">
      <c r="C44" s="60"/>
      <c r="D44" s="61" t="s">
        <v>184</v>
      </c>
      <c r="E44" s="62"/>
      <c r="F44" s="63" t="s">
        <v>185</v>
      </c>
      <c r="G44" s="64">
        <f>G45</f>
        <v>50000</v>
      </c>
    </row>
    <row r="45" spans="2:8">
      <c r="C45" s="65"/>
      <c r="D45" s="65"/>
      <c r="E45" s="66" t="s">
        <v>4</v>
      </c>
      <c r="F45" s="67" t="s">
        <v>5</v>
      </c>
      <c r="G45" s="68">
        <v>50000</v>
      </c>
    </row>
    <row r="46" spans="2:8">
      <c r="C46" s="57" t="s">
        <v>188</v>
      </c>
      <c r="D46" s="57"/>
      <c r="E46" s="57"/>
      <c r="F46" s="58" t="s">
        <v>189</v>
      </c>
      <c r="G46" s="59">
        <f>G47</f>
        <v>50000</v>
      </c>
    </row>
    <row r="47" spans="2:8" ht="15">
      <c r="C47" s="60"/>
      <c r="D47" s="61" t="s">
        <v>190</v>
      </c>
      <c r="E47" s="62"/>
      <c r="F47" s="63" t="s">
        <v>191</v>
      </c>
      <c r="G47" s="64">
        <f>SUM(G48:G55)</f>
        <v>50000</v>
      </c>
    </row>
    <row r="48" spans="2:8">
      <c r="C48" s="65"/>
      <c r="D48" s="65"/>
      <c r="E48" s="66" t="s">
        <v>48</v>
      </c>
      <c r="F48" s="67" t="s">
        <v>49</v>
      </c>
      <c r="G48" s="68">
        <v>10000</v>
      </c>
    </row>
    <row r="49" spans="3:7">
      <c r="C49" s="65"/>
      <c r="D49" s="65"/>
      <c r="E49" s="66" t="s">
        <v>26</v>
      </c>
      <c r="F49" s="67" t="s">
        <v>27</v>
      </c>
      <c r="G49" s="68">
        <v>5000</v>
      </c>
    </row>
    <row r="50" spans="3:7">
      <c r="C50" s="65"/>
      <c r="D50" s="65"/>
      <c r="E50" s="66" t="s">
        <v>4</v>
      </c>
      <c r="F50" s="67" t="s">
        <v>5</v>
      </c>
      <c r="G50" s="68">
        <v>10000</v>
      </c>
    </row>
    <row r="51" spans="3:7">
      <c r="C51" s="65"/>
      <c r="D51" s="65"/>
      <c r="E51" s="66" t="s">
        <v>50</v>
      </c>
      <c r="F51" s="67" t="s">
        <v>221</v>
      </c>
      <c r="G51" s="68">
        <v>500</v>
      </c>
    </row>
    <row r="52" spans="3:7">
      <c r="C52" s="65"/>
      <c r="D52" s="65"/>
      <c r="E52" s="66" t="s">
        <v>37</v>
      </c>
      <c r="F52" s="67" t="s">
        <v>38</v>
      </c>
      <c r="G52" s="68">
        <v>1000</v>
      </c>
    </row>
    <row r="53" spans="3:7">
      <c r="C53" s="65"/>
      <c r="D53" s="65"/>
      <c r="E53" s="66" t="s">
        <v>41</v>
      </c>
      <c r="F53" s="67" t="s">
        <v>42</v>
      </c>
      <c r="G53" s="68">
        <v>13000</v>
      </c>
    </row>
    <row r="54" spans="3:7">
      <c r="C54" s="65"/>
      <c r="D54" s="65"/>
      <c r="E54" s="66" t="s">
        <v>54</v>
      </c>
      <c r="F54" s="67" t="s">
        <v>222</v>
      </c>
      <c r="G54" s="68">
        <v>8000</v>
      </c>
    </row>
    <row r="55" spans="3:7">
      <c r="C55" s="65"/>
      <c r="D55" s="65"/>
      <c r="E55" s="66" t="s">
        <v>55</v>
      </c>
      <c r="F55" s="67" t="s">
        <v>56</v>
      </c>
      <c r="G55" s="68">
        <v>2500</v>
      </c>
    </row>
    <row r="56" spans="3:7">
      <c r="C56" s="57" t="s">
        <v>192</v>
      </c>
      <c r="D56" s="57"/>
      <c r="E56" s="57"/>
      <c r="F56" s="58" t="s">
        <v>193</v>
      </c>
      <c r="G56" s="59">
        <f>G57+G59+G61</f>
        <v>406100</v>
      </c>
    </row>
    <row r="57" spans="3:7" ht="15">
      <c r="C57" s="60"/>
      <c r="D57" s="61" t="s">
        <v>194</v>
      </c>
      <c r="E57" s="62"/>
      <c r="F57" s="63" t="s">
        <v>195</v>
      </c>
      <c r="G57" s="64">
        <f>G58</f>
        <v>20000</v>
      </c>
    </row>
    <row r="58" spans="3:7">
      <c r="C58" s="65"/>
      <c r="D58" s="65"/>
      <c r="E58" s="66" t="s">
        <v>4</v>
      </c>
      <c r="F58" s="67" t="s">
        <v>5</v>
      </c>
      <c r="G58" s="68">
        <v>20000</v>
      </c>
    </row>
    <row r="59" spans="3:7" ht="15">
      <c r="C59" s="60"/>
      <c r="D59" s="61" t="s">
        <v>196</v>
      </c>
      <c r="E59" s="62"/>
      <c r="F59" s="63" t="s">
        <v>197</v>
      </c>
      <c r="G59" s="64">
        <f>G60</f>
        <v>1500</v>
      </c>
    </row>
    <row r="60" spans="3:7">
      <c r="C60" s="65"/>
      <c r="D60" s="65"/>
      <c r="E60" s="66" t="s">
        <v>4</v>
      </c>
      <c r="F60" s="67" t="s">
        <v>5</v>
      </c>
      <c r="G60" s="68">
        <v>1500</v>
      </c>
    </row>
    <row r="61" spans="3:7" ht="15">
      <c r="C61" s="60"/>
      <c r="D61" s="61" t="s">
        <v>198</v>
      </c>
      <c r="E61" s="62"/>
      <c r="F61" s="63" t="s">
        <v>199</v>
      </c>
      <c r="G61" s="69">
        <f>SUM(G62:G82)</f>
        <v>384600</v>
      </c>
    </row>
    <row r="62" spans="3:7">
      <c r="C62" s="65"/>
      <c r="D62" s="65"/>
      <c r="E62" s="66" t="s">
        <v>13</v>
      </c>
      <c r="F62" s="67" t="s">
        <v>223</v>
      </c>
      <c r="G62" s="70">
        <v>100</v>
      </c>
    </row>
    <row r="63" spans="3:7">
      <c r="C63" s="65"/>
      <c r="D63" s="65"/>
      <c r="E63" s="66" t="s">
        <v>14</v>
      </c>
      <c r="F63" s="67" t="s">
        <v>15</v>
      </c>
      <c r="G63" s="70">
        <v>80500</v>
      </c>
    </row>
    <row r="64" spans="3:7">
      <c r="C64" s="65"/>
      <c r="D64" s="65"/>
      <c r="E64" s="66" t="s">
        <v>57</v>
      </c>
      <c r="F64" s="67" t="s">
        <v>58</v>
      </c>
      <c r="G64" s="70">
        <v>172000</v>
      </c>
    </row>
    <row r="65" spans="3:7">
      <c r="C65" s="65"/>
      <c r="D65" s="65"/>
      <c r="E65" s="66" t="s">
        <v>16</v>
      </c>
      <c r="F65" s="67" t="s">
        <v>17</v>
      </c>
      <c r="G65" s="70">
        <v>21400</v>
      </c>
    </row>
    <row r="66" spans="3:7">
      <c r="C66" s="65"/>
      <c r="D66" s="65"/>
      <c r="E66" s="66" t="s">
        <v>18</v>
      </c>
      <c r="F66" s="67" t="s">
        <v>19</v>
      </c>
      <c r="G66" s="70">
        <v>46000</v>
      </c>
    </row>
    <row r="67" spans="3:7">
      <c r="C67" s="65"/>
      <c r="D67" s="65"/>
      <c r="E67" s="66" t="s">
        <v>20</v>
      </c>
      <c r="F67" s="67" t="s">
        <v>21</v>
      </c>
      <c r="G67" s="70">
        <v>6000</v>
      </c>
    </row>
    <row r="68" spans="3:7">
      <c r="C68" s="65"/>
      <c r="D68" s="65"/>
      <c r="E68" s="66" t="s">
        <v>22</v>
      </c>
      <c r="F68" s="67" t="s">
        <v>23</v>
      </c>
      <c r="G68" s="70">
        <v>7200</v>
      </c>
    </row>
    <row r="69" spans="3:7">
      <c r="C69" s="65"/>
      <c r="D69" s="65"/>
      <c r="E69" s="66" t="s">
        <v>24</v>
      </c>
      <c r="F69" s="67" t="s">
        <v>25</v>
      </c>
      <c r="G69" s="70">
        <v>8000</v>
      </c>
    </row>
    <row r="70" spans="3:7">
      <c r="C70" s="65"/>
      <c r="D70" s="65"/>
      <c r="E70" s="66" t="s">
        <v>48</v>
      </c>
      <c r="F70" s="67" t="s">
        <v>49</v>
      </c>
      <c r="G70" s="70">
        <v>6800</v>
      </c>
    </row>
    <row r="71" spans="3:7">
      <c r="C71" s="65"/>
      <c r="D71" s="65"/>
      <c r="E71" s="66" t="s">
        <v>26</v>
      </c>
      <c r="F71" s="67" t="s">
        <v>27</v>
      </c>
      <c r="G71" s="70">
        <v>600</v>
      </c>
    </row>
    <row r="72" spans="3:7">
      <c r="C72" s="65"/>
      <c r="D72" s="65"/>
      <c r="E72" s="66" t="s">
        <v>28</v>
      </c>
      <c r="F72" s="67" t="s">
        <v>29</v>
      </c>
      <c r="G72" s="70">
        <v>300</v>
      </c>
    </row>
    <row r="73" spans="3:7">
      <c r="C73" s="65"/>
      <c r="D73" s="65"/>
      <c r="E73" s="66" t="s">
        <v>4</v>
      </c>
      <c r="F73" s="67" t="s">
        <v>5</v>
      </c>
      <c r="G73" s="70">
        <v>10000</v>
      </c>
    </row>
    <row r="74" spans="3:7">
      <c r="C74" s="65"/>
      <c r="D74" s="65"/>
      <c r="E74" s="66" t="s">
        <v>30</v>
      </c>
      <c r="F74" s="67" t="s">
        <v>224</v>
      </c>
      <c r="G74" s="70">
        <v>700</v>
      </c>
    </row>
    <row r="75" spans="3:7">
      <c r="C75" s="65"/>
      <c r="D75" s="65"/>
      <c r="E75" s="66" t="s">
        <v>31</v>
      </c>
      <c r="F75" s="67" t="s">
        <v>225</v>
      </c>
      <c r="G75" s="70">
        <v>800</v>
      </c>
    </row>
    <row r="76" spans="3:7">
      <c r="C76" s="65"/>
      <c r="D76" s="65"/>
      <c r="E76" s="66" t="s">
        <v>32</v>
      </c>
      <c r="F76" s="67" t="s">
        <v>226</v>
      </c>
      <c r="G76" s="70">
        <v>1400</v>
      </c>
    </row>
    <row r="77" spans="3:7">
      <c r="C77" s="65"/>
      <c r="D77" s="65"/>
      <c r="E77" s="66" t="s">
        <v>33</v>
      </c>
      <c r="F77" s="67" t="s">
        <v>34</v>
      </c>
      <c r="G77" s="70">
        <v>13400</v>
      </c>
    </row>
    <row r="78" spans="3:7">
      <c r="C78" s="65"/>
      <c r="D78" s="65"/>
      <c r="E78" s="66" t="s">
        <v>35</v>
      </c>
      <c r="F78" s="67" t="s">
        <v>36</v>
      </c>
      <c r="G78" s="70">
        <v>600</v>
      </c>
    </row>
    <row r="79" spans="3:7">
      <c r="C79" s="65"/>
      <c r="D79" s="65"/>
      <c r="E79" s="66" t="s">
        <v>37</v>
      </c>
      <c r="F79" s="67" t="s">
        <v>38</v>
      </c>
      <c r="G79" s="70">
        <v>1700</v>
      </c>
    </row>
    <row r="80" spans="3:7">
      <c r="C80" s="65"/>
      <c r="D80" s="65"/>
      <c r="E80" s="66" t="s">
        <v>39</v>
      </c>
      <c r="F80" s="67" t="s">
        <v>40</v>
      </c>
      <c r="G80" s="70">
        <v>6500</v>
      </c>
    </row>
    <row r="81" spans="3:7">
      <c r="C81" s="65"/>
      <c r="D81" s="65"/>
      <c r="E81" s="66" t="s">
        <v>59</v>
      </c>
      <c r="F81" s="67" t="s">
        <v>60</v>
      </c>
      <c r="G81" s="70">
        <v>300</v>
      </c>
    </row>
    <row r="82" spans="3:7">
      <c r="C82" s="65"/>
      <c r="D82" s="65"/>
      <c r="E82" s="66" t="s">
        <v>43</v>
      </c>
      <c r="F82" s="67" t="s">
        <v>227</v>
      </c>
      <c r="G82" s="70">
        <v>300</v>
      </c>
    </row>
    <row r="83" spans="3:7">
      <c r="C83" s="57" t="s">
        <v>200</v>
      </c>
      <c r="D83" s="57"/>
      <c r="E83" s="57"/>
      <c r="F83" s="58" t="s">
        <v>201</v>
      </c>
      <c r="G83" s="59">
        <f>G84+G93</f>
        <v>315500</v>
      </c>
    </row>
    <row r="84" spans="3:7" ht="15">
      <c r="C84" s="60"/>
      <c r="D84" s="61" t="s">
        <v>202</v>
      </c>
      <c r="E84" s="62"/>
      <c r="F84" s="63" t="s">
        <v>203</v>
      </c>
      <c r="G84" s="64">
        <f>SUM(G85:G92)</f>
        <v>276900</v>
      </c>
    </row>
    <row r="85" spans="3:7">
      <c r="C85" s="65"/>
      <c r="D85" s="65"/>
      <c r="E85" s="66" t="s">
        <v>14</v>
      </c>
      <c r="F85" s="67" t="s">
        <v>15</v>
      </c>
      <c r="G85" s="68">
        <v>205400</v>
      </c>
    </row>
    <row r="86" spans="3:7">
      <c r="C86" s="65"/>
      <c r="D86" s="65"/>
      <c r="E86" s="66" t="s">
        <v>16</v>
      </c>
      <c r="F86" s="67" t="s">
        <v>17</v>
      </c>
      <c r="G86" s="68">
        <v>19000</v>
      </c>
    </row>
    <row r="87" spans="3:7">
      <c r="C87" s="65"/>
      <c r="D87" s="65"/>
      <c r="E87" s="66" t="s">
        <v>18</v>
      </c>
      <c r="F87" s="67" t="s">
        <v>19</v>
      </c>
      <c r="G87" s="68">
        <v>32000</v>
      </c>
    </row>
    <row r="88" spans="3:7">
      <c r="C88" s="65"/>
      <c r="D88" s="65"/>
      <c r="E88" s="66" t="s">
        <v>20</v>
      </c>
      <c r="F88" s="67" t="s">
        <v>21</v>
      </c>
      <c r="G88" s="68">
        <v>6000</v>
      </c>
    </row>
    <row r="89" spans="3:7">
      <c r="C89" s="65"/>
      <c r="D89" s="65"/>
      <c r="E89" s="66" t="s">
        <v>4</v>
      </c>
      <c r="F89" s="67" t="s">
        <v>5</v>
      </c>
      <c r="G89" s="68">
        <v>2500</v>
      </c>
    </row>
    <row r="90" spans="3:7">
      <c r="C90" s="65"/>
      <c r="D90" s="65"/>
      <c r="E90" s="66" t="s">
        <v>50</v>
      </c>
      <c r="F90" s="67" t="s">
        <v>221</v>
      </c>
      <c r="G90" s="68">
        <v>2000</v>
      </c>
    </row>
    <row r="91" spans="3:7">
      <c r="C91" s="65"/>
      <c r="D91" s="65"/>
      <c r="E91" s="66" t="s">
        <v>39</v>
      </c>
      <c r="F91" s="67" t="s">
        <v>40</v>
      </c>
      <c r="G91" s="68">
        <v>5000</v>
      </c>
    </row>
    <row r="92" spans="3:7">
      <c r="C92" s="65"/>
      <c r="D92" s="65"/>
      <c r="E92" s="66" t="s">
        <v>55</v>
      </c>
      <c r="F92" s="67" t="s">
        <v>56</v>
      </c>
      <c r="G92" s="68">
        <v>5000</v>
      </c>
    </row>
    <row r="93" spans="3:7" ht="15">
      <c r="C93" s="60"/>
      <c r="D93" s="61" t="s">
        <v>204</v>
      </c>
      <c r="E93" s="62"/>
      <c r="F93" s="63" t="s">
        <v>205</v>
      </c>
      <c r="G93" s="64">
        <f>SUM(G94:G101)</f>
        <v>38600</v>
      </c>
    </row>
    <row r="94" spans="3:7">
      <c r="C94" s="65"/>
      <c r="D94" s="65"/>
      <c r="E94" s="66" t="s">
        <v>8</v>
      </c>
      <c r="F94" s="67" t="s">
        <v>228</v>
      </c>
      <c r="G94" s="68">
        <v>8000</v>
      </c>
    </row>
    <row r="95" spans="3:7">
      <c r="C95" s="65"/>
      <c r="D95" s="65"/>
      <c r="E95" s="66" t="s">
        <v>18</v>
      </c>
      <c r="F95" s="67" t="s">
        <v>19</v>
      </c>
      <c r="G95" s="68">
        <v>1600</v>
      </c>
    </row>
    <row r="96" spans="3:7">
      <c r="C96" s="65"/>
      <c r="D96" s="65"/>
      <c r="E96" s="66" t="s">
        <v>20</v>
      </c>
      <c r="F96" s="67" t="s">
        <v>21</v>
      </c>
      <c r="G96" s="68">
        <v>300</v>
      </c>
    </row>
    <row r="97" spans="3:7">
      <c r="C97" s="65"/>
      <c r="D97" s="65"/>
      <c r="E97" s="66" t="s">
        <v>22</v>
      </c>
      <c r="F97" s="67" t="s">
        <v>23</v>
      </c>
      <c r="G97" s="68">
        <v>10000</v>
      </c>
    </row>
    <row r="98" spans="3:7">
      <c r="C98" s="65"/>
      <c r="D98" s="65"/>
      <c r="E98" s="66" t="s">
        <v>24</v>
      </c>
      <c r="F98" s="67" t="s">
        <v>25</v>
      </c>
      <c r="G98" s="68">
        <v>8000</v>
      </c>
    </row>
    <row r="99" spans="3:7">
      <c r="C99" s="65"/>
      <c r="D99" s="65"/>
      <c r="E99" s="66" t="s">
        <v>4</v>
      </c>
      <c r="F99" s="67" t="s">
        <v>5</v>
      </c>
      <c r="G99" s="68">
        <v>1200</v>
      </c>
    </row>
    <row r="100" spans="3:7">
      <c r="C100" s="65"/>
      <c r="D100" s="65"/>
      <c r="E100" s="66" t="s">
        <v>33</v>
      </c>
      <c r="F100" s="67" t="s">
        <v>34</v>
      </c>
      <c r="G100" s="68">
        <v>9000</v>
      </c>
    </row>
    <row r="101" spans="3:7">
      <c r="C101" s="65"/>
      <c r="D101" s="65"/>
      <c r="E101" s="66" t="s">
        <v>35</v>
      </c>
      <c r="F101" s="67" t="s">
        <v>36</v>
      </c>
      <c r="G101" s="68">
        <v>500</v>
      </c>
    </row>
    <row r="102" spans="3:7">
      <c r="C102" s="57" t="s">
        <v>206</v>
      </c>
      <c r="D102" s="57"/>
      <c r="E102" s="57"/>
      <c r="F102" s="58" t="s">
        <v>207</v>
      </c>
      <c r="G102" s="59">
        <f>G103</f>
        <v>4000</v>
      </c>
    </row>
    <row r="103" spans="3:7" ht="15">
      <c r="C103" s="60"/>
      <c r="D103" s="61" t="s">
        <v>208</v>
      </c>
      <c r="E103" s="62"/>
      <c r="F103" s="63" t="s">
        <v>209</v>
      </c>
      <c r="G103" s="64">
        <f>G104+G105+G106</f>
        <v>4000</v>
      </c>
    </row>
    <row r="104" spans="3:7">
      <c r="C104" s="65"/>
      <c r="D104" s="65"/>
      <c r="E104" s="66" t="s">
        <v>22</v>
      </c>
      <c r="F104" s="67" t="s">
        <v>23</v>
      </c>
      <c r="G104" s="68">
        <v>2000</v>
      </c>
    </row>
    <row r="105" spans="3:7">
      <c r="C105" s="65"/>
      <c r="D105" s="65"/>
      <c r="E105" s="66" t="s">
        <v>24</v>
      </c>
      <c r="F105" s="67" t="s">
        <v>25</v>
      </c>
      <c r="G105" s="68">
        <v>1000</v>
      </c>
    </row>
    <row r="106" spans="3:7">
      <c r="C106" s="65"/>
      <c r="D106" s="65"/>
      <c r="E106" s="66" t="s">
        <v>4</v>
      </c>
      <c r="F106" s="67" t="s">
        <v>5</v>
      </c>
      <c r="G106" s="68">
        <v>1000</v>
      </c>
    </row>
    <row r="107" spans="3:7">
      <c r="C107" s="57" t="s">
        <v>210</v>
      </c>
      <c r="D107" s="57"/>
      <c r="E107" s="57"/>
      <c r="F107" s="58" t="s">
        <v>211</v>
      </c>
      <c r="G107" s="59">
        <f>G108</f>
        <v>5194000</v>
      </c>
    </row>
    <row r="108" spans="3:7" ht="15">
      <c r="C108" s="60"/>
      <c r="D108" s="61" t="s">
        <v>212</v>
      </c>
      <c r="E108" s="62"/>
      <c r="F108" s="63" t="s">
        <v>213</v>
      </c>
      <c r="G108" s="64">
        <f>SUM(G109:G132)</f>
        <v>5194000</v>
      </c>
    </row>
    <row r="109" spans="3:7">
      <c r="C109" s="65"/>
      <c r="D109" s="65"/>
      <c r="E109" s="66" t="s">
        <v>79</v>
      </c>
      <c r="F109" s="67" t="s">
        <v>80</v>
      </c>
      <c r="G109" s="68">
        <v>294470</v>
      </c>
    </row>
    <row r="110" spans="3:7">
      <c r="C110" s="65"/>
      <c r="D110" s="65"/>
      <c r="E110" s="66" t="s">
        <v>14</v>
      </c>
      <c r="F110" s="67" t="s">
        <v>15</v>
      </c>
      <c r="G110" s="68">
        <v>23505</v>
      </c>
    </row>
    <row r="111" spans="3:7">
      <c r="C111" s="65"/>
      <c r="D111" s="65"/>
      <c r="E111" s="66" t="s">
        <v>57</v>
      </c>
      <c r="F111" s="67" t="s">
        <v>58</v>
      </c>
      <c r="G111" s="68">
        <v>66055</v>
      </c>
    </row>
    <row r="112" spans="3:7">
      <c r="C112" s="65"/>
      <c r="D112" s="65"/>
      <c r="E112" s="66" t="s">
        <v>16</v>
      </c>
      <c r="F112" s="67" t="s">
        <v>17</v>
      </c>
      <c r="G112" s="68">
        <v>7613</v>
      </c>
    </row>
    <row r="113" spans="3:7">
      <c r="C113" s="65"/>
      <c r="D113" s="65"/>
      <c r="E113" s="66" t="s">
        <v>81</v>
      </c>
      <c r="F113" s="67" t="s">
        <v>82</v>
      </c>
      <c r="G113" s="68">
        <v>3570260</v>
      </c>
    </row>
    <row r="114" spans="3:7">
      <c r="C114" s="65"/>
      <c r="D114" s="65"/>
      <c r="E114" s="66" t="s">
        <v>83</v>
      </c>
      <c r="F114" s="67" t="s">
        <v>84</v>
      </c>
      <c r="G114" s="68">
        <v>332740</v>
      </c>
    </row>
    <row r="115" spans="3:7" ht="27.75" customHeight="1">
      <c r="C115" s="65"/>
      <c r="D115" s="65"/>
      <c r="E115" s="66" t="s">
        <v>85</v>
      </c>
      <c r="F115" s="67" t="s">
        <v>86</v>
      </c>
      <c r="G115" s="68">
        <v>297349</v>
      </c>
    </row>
    <row r="116" spans="3:7">
      <c r="C116" s="65"/>
      <c r="D116" s="65"/>
      <c r="E116" s="66" t="s">
        <v>18</v>
      </c>
      <c r="F116" s="67" t="s">
        <v>19</v>
      </c>
      <c r="G116" s="68">
        <v>13857</v>
      </c>
    </row>
    <row r="117" spans="3:7">
      <c r="C117" s="65"/>
      <c r="D117" s="65"/>
      <c r="E117" s="66" t="s">
        <v>20</v>
      </c>
      <c r="F117" s="67" t="s">
        <v>21</v>
      </c>
      <c r="G117" s="68">
        <v>2381</v>
      </c>
    </row>
    <row r="118" spans="3:7">
      <c r="C118" s="65"/>
      <c r="D118" s="65"/>
      <c r="E118" s="66" t="s">
        <v>87</v>
      </c>
      <c r="F118" s="67" t="s">
        <v>88</v>
      </c>
      <c r="G118" s="68">
        <v>183000</v>
      </c>
    </row>
    <row r="119" spans="3:7">
      <c r="C119" s="65"/>
      <c r="D119" s="65"/>
      <c r="E119" s="66" t="s">
        <v>24</v>
      </c>
      <c r="F119" s="67" t="s">
        <v>25</v>
      </c>
      <c r="G119" s="68">
        <v>127852</v>
      </c>
    </row>
    <row r="120" spans="3:7">
      <c r="C120" s="65"/>
      <c r="D120" s="65"/>
      <c r="E120" s="66" t="s">
        <v>48</v>
      </c>
      <c r="F120" s="67" t="s">
        <v>49</v>
      </c>
      <c r="G120" s="68">
        <v>130000</v>
      </c>
    </row>
    <row r="121" spans="3:7">
      <c r="C121" s="65"/>
      <c r="D121" s="65"/>
      <c r="E121" s="66" t="s">
        <v>26</v>
      </c>
      <c r="F121" s="67" t="s">
        <v>27</v>
      </c>
      <c r="G121" s="68">
        <v>20000</v>
      </c>
    </row>
    <row r="122" spans="3:7">
      <c r="C122" s="65"/>
      <c r="D122" s="65"/>
      <c r="E122" s="66" t="s">
        <v>28</v>
      </c>
      <c r="F122" s="67" t="s">
        <v>29</v>
      </c>
      <c r="G122" s="68">
        <v>15000</v>
      </c>
    </row>
    <row r="123" spans="3:7">
      <c r="C123" s="65"/>
      <c r="D123" s="65"/>
      <c r="E123" s="66" t="s">
        <v>4</v>
      </c>
      <c r="F123" s="67" t="s">
        <v>5</v>
      </c>
      <c r="G123" s="68">
        <v>55000</v>
      </c>
    </row>
    <row r="124" spans="3:7">
      <c r="C124" s="65"/>
      <c r="D124" s="65"/>
      <c r="E124" s="66" t="s">
        <v>30</v>
      </c>
      <c r="F124" s="67" t="s">
        <v>224</v>
      </c>
      <c r="G124" s="68">
        <v>1500</v>
      </c>
    </row>
    <row r="125" spans="3:7">
      <c r="C125" s="65"/>
      <c r="D125" s="65"/>
      <c r="E125" s="66" t="s">
        <v>31</v>
      </c>
      <c r="F125" s="67" t="s">
        <v>225</v>
      </c>
      <c r="G125" s="68">
        <v>15000</v>
      </c>
    </row>
    <row r="126" spans="3:7">
      <c r="C126" s="65"/>
      <c r="D126" s="65"/>
      <c r="E126" s="66" t="s">
        <v>32</v>
      </c>
      <c r="F126" s="67" t="s">
        <v>226</v>
      </c>
      <c r="G126" s="68">
        <v>7000</v>
      </c>
    </row>
    <row r="127" spans="3:7">
      <c r="C127" s="65"/>
      <c r="D127" s="65"/>
      <c r="E127" s="66" t="s">
        <v>35</v>
      </c>
      <c r="F127" s="67" t="s">
        <v>36</v>
      </c>
      <c r="G127" s="68">
        <v>1000</v>
      </c>
    </row>
    <row r="128" spans="3:7">
      <c r="C128" s="65"/>
      <c r="D128" s="65"/>
      <c r="E128" s="66" t="s">
        <v>37</v>
      </c>
      <c r="F128" s="67" t="s">
        <v>38</v>
      </c>
      <c r="G128" s="68">
        <v>3800</v>
      </c>
    </row>
    <row r="129" spans="3:7">
      <c r="C129" s="65"/>
      <c r="D129" s="65"/>
      <c r="E129" s="66" t="s">
        <v>39</v>
      </c>
      <c r="F129" s="67" t="s">
        <v>40</v>
      </c>
      <c r="G129" s="68">
        <v>3818</v>
      </c>
    </row>
    <row r="130" spans="3:7">
      <c r="C130" s="65"/>
      <c r="D130" s="65"/>
      <c r="E130" s="66" t="s">
        <v>41</v>
      </c>
      <c r="F130" s="67" t="s">
        <v>42</v>
      </c>
      <c r="G130" s="68">
        <v>22000</v>
      </c>
    </row>
    <row r="131" spans="3:7">
      <c r="C131" s="65"/>
      <c r="D131" s="65"/>
      <c r="E131" s="66" t="s">
        <v>70</v>
      </c>
      <c r="F131" s="67" t="s">
        <v>71</v>
      </c>
      <c r="G131" s="68">
        <v>300</v>
      </c>
    </row>
    <row r="132" spans="3:7">
      <c r="C132" s="65"/>
      <c r="D132" s="65"/>
      <c r="E132" s="66" t="s">
        <v>59</v>
      </c>
      <c r="F132" s="67" t="s">
        <v>60</v>
      </c>
      <c r="G132" s="68">
        <v>500</v>
      </c>
    </row>
    <row r="133" spans="3:7">
      <c r="C133" s="57" t="s">
        <v>214</v>
      </c>
      <c r="D133" s="57"/>
      <c r="E133" s="57"/>
      <c r="F133" s="58" t="s">
        <v>215</v>
      </c>
      <c r="G133" s="59">
        <f>G134</f>
        <v>5961000</v>
      </c>
    </row>
    <row r="134" spans="3:7" ht="25.5" customHeight="1">
      <c r="C134" s="60"/>
      <c r="D134" s="61" t="s">
        <v>216</v>
      </c>
      <c r="E134" s="62"/>
      <c r="F134" s="63" t="s">
        <v>217</v>
      </c>
      <c r="G134" s="64">
        <f>G135</f>
        <v>5961000</v>
      </c>
    </row>
    <row r="135" spans="3:7">
      <c r="C135" s="65"/>
      <c r="D135" s="65"/>
      <c r="E135" s="66" t="s">
        <v>112</v>
      </c>
      <c r="F135" s="67" t="s">
        <v>229</v>
      </c>
      <c r="G135" s="68">
        <v>5961000</v>
      </c>
    </row>
    <row r="136" spans="3:7">
      <c r="C136" s="57" t="s">
        <v>115</v>
      </c>
      <c r="D136" s="57"/>
      <c r="E136" s="57"/>
      <c r="F136" s="58" t="s">
        <v>116</v>
      </c>
      <c r="G136" s="59">
        <f>G137</f>
        <v>316800</v>
      </c>
    </row>
    <row r="137" spans="3:7" ht="15">
      <c r="C137" s="60"/>
      <c r="D137" s="61" t="s">
        <v>121</v>
      </c>
      <c r="E137" s="62"/>
      <c r="F137" s="63" t="s">
        <v>122</v>
      </c>
      <c r="G137" s="64">
        <f>SUM(G138:G156)</f>
        <v>316800</v>
      </c>
    </row>
    <row r="138" spans="3:7">
      <c r="C138" s="65"/>
      <c r="D138" s="65"/>
      <c r="E138" s="66" t="s">
        <v>13</v>
      </c>
      <c r="F138" s="67" t="s">
        <v>223</v>
      </c>
      <c r="G138" s="68">
        <v>600</v>
      </c>
    </row>
    <row r="139" spans="3:7">
      <c r="C139" s="65"/>
      <c r="D139" s="65"/>
      <c r="E139" s="66" t="s">
        <v>14</v>
      </c>
      <c r="F139" s="67" t="s">
        <v>15</v>
      </c>
      <c r="G139" s="68">
        <v>205300</v>
      </c>
    </row>
    <row r="140" spans="3:7">
      <c r="C140" s="65"/>
      <c r="D140" s="65"/>
      <c r="E140" s="66" t="s">
        <v>16</v>
      </c>
      <c r="F140" s="67" t="s">
        <v>17</v>
      </c>
      <c r="G140" s="68">
        <v>16300</v>
      </c>
    </row>
    <row r="141" spans="3:7">
      <c r="C141" s="65"/>
      <c r="D141" s="65"/>
      <c r="E141" s="66" t="s">
        <v>18</v>
      </c>
      <c r="F141" s="67" t="s">
        <v>19</v>
      </c>
      <c r="G141" s="68">
        <v>36500</v>
      </c>
    </row>
    <row r="142" spans="3:7">
      <c r="C142" s="65"/>
      <c r="D142" s="65"/>
      <c r="E142" s="66" t="s">
        <v>20</v>
      </c>
      <c r="F142" s="67" t="s">
        <v>21</v>
      </c>
      <c r="G142" s="68">
        <v>5200</v>
      </c>
    </row>
    <row r="143" spans="3:7">
      <c r="C143" s="65"/>
      <c r="D143" s="65"/>
      <c r="E143" s="66" t="s">
        <v>24</v>
      </c>
      <c r="F143" s="67" t="s">
        <v>25</v>
      </c>
      <c r="G143" s="68">
        <v>8000</v>
      </c>
    </row>
    <row r="144" spans="3:7">
      <c r="C144" s="65"/>
      <c r="D144" s="65"/>
      <c r="E144" s="66" t="s">
        <v>107</v>
      </c>
      <c r="F144" s="67" t="s">
        <v>108</v>
      </c>
      <c r="G144" s="68">
        <v>18500</v>
      </c>
    </row>
    <row r="145" spans="3:7">
      <c r="C145" s="65"/>
      <c r="D145" s="65"/>
      <c r="E145" s="66" t="s">
        <v>119</v>
      </c>
      <c r="F145" s="67" t="s">
        <v>230</v>
      </c>
      <c r="G145" s="68">
        <v>200</v>
      </c>
    </row>
    <row r="146" spans="3:7">
      <c r="C146" s="65"/>
      <c r="D146" s="65"/>
      <c r="E146" s="66" t="s">
        <v>48</v>
      </c>
      <c r="F146" s="67" t="s">
        <v>49</v>
      </c>
      <c r="G146" s="68">
        <v>6000</v>
      </c>
    </row>
    <row r="147" spans="3:7">
      <c r="C147" s="65"/>
      <c r="D147" s="65"/>
      <c r="E147" s="66" t="s">
        <v>26</v>
      </c>
      <c r="F147" s="67" t="s">
        <v>27</v>
      </c>
      <c r="G147" s="68">
        <v>3100</v>
      </c>
    </row>
    <row r="148" spans="3:7">
      <c r="C148" s="65"/>
      <c r="D148" s="65"/>
      <c r="E148" s="66" t="s">
        <v>28</v>
      </c>
      <c r="F148" s="67" t="s">
        <v>29</v>
      </c>
      <c r="G148" s="68">
        <v>200</v>
      </c>
    </row>
    <row r="149" spans="3:7">
      <c r="C149" s="65"/>
      <c r="D149" s="65"/>
      <c r="E149" s="66" t="s">
        <v>4</v>
      </c>
      <c r="F149" s="67" t="s">
        <v>5</v>
      </c>
      <c r="G149" s="68">
        <v>7000</v>
      </c>
    </row>
    <row r="150" spans="3:7">
      <c r="C150" s="65"/>
      <c r="D150" s="65"/>
      <c r="E150" s="66" t="s">
        <v>30</v>
      </c>
      <c r="F150" s="67" t="s">
        <v>224</v>
      </c>
      <c r="G150" s="68">
        <v>1100</v>
      </c>
    </row>
    <row r="151" spans="3:7" ht="22.5">
      <c r="C151" s="65"/>
      <c r="D151" s="65"/>
      <c r="E151" s="66" t="s">
        <v>31</v>
      </c>
      <c r="F151" s="67" t="s">
        <v>231</v>
      </c>
      <c r="G151" s="68">
        <v>200</v>
      </c>
    </row>
    <row r="152" spans="3:7">
      <c r="C152" s="65"/>
      <c r="D152" s="65"/>
      <c r="E152" s="66" t="s">
        <v>32</v>
      </c>
      <c r="F152" s="67" t="s">
        <v>232</v>
      </c>
      <c r="G152" s="68">
        <v>700</v>
      </c>
    </row>
    <row r="153" spans="3:7">
      <c r="C153" s="65"/>
      <c r="D153" s="65"/>
      <c r="E153" s="66" t="s">
        <v>35</v>
      </c>
      <c r="F153" s="67" t="s">
        <v>36</v>
      </c>
      <c r="G153" s="68">
        <v>200</v>
      </c>
    </row>
    <row r="154" spans="3:7">
      <c r="C154" s="65"/>
      <c r="D154" s="65"/>
      <c r="E154" s="66" t="s">
        <v>37</v>
      </c>
      <c r="F154" s="67" t="s">
        <v>38</v>
      </c>
      <c r="G154" s="68">
        <v>1000</v>
      </c>
    </row>
    <row r="155" spans="3:7">
      <c r="C155" s="65"/>
      <c r="D155" s="65"/>
      <c r="E155" s="66" t="s">
        <v>39</v>
      </c>
      <c r="F155" s="67" t="s">
        <v>40</v>
      </c>
      <c r="G155" s="68">
        <v>5700</v>
      </c>
    </row>
    <row r="156" spans="3:7">
      <c r="C156" s="65"/>
      <c r="D156" s="65"/>
      <c r="E156" s="66" t="s">
        <v>43</v>
      </c>
      <c r="F156" s="67" t="s">
        <v>227</v>
      </c>
      <c r="G156" s="68">
        <v>1000</v>
      </c>
    </row>
    <row r="157" spans="3:7">
      <c r="C157" s="57" t="s">
        <v>133</v>
      </c>
      <c r="D157" s="57"/>
      <c r="E157" s="57"/>
      <c r="F157" s="58" t="s">
        <v>134</v>
      </c>
      <c r="G157" s="59">
        <f>G158</f>
        <v>175900</v>
      </c>
    </row>
    <row r="158" spans="3:7" ht="15">
      <c r="C158" s="60"/>
      <c r="D158" s="61" t="s">
        <v>218</v>
      </c>
      <c r="E158" s="62"/>
      <c r="F158" s="63" t="s">
        <v>219</v>
      </c>
      <c r="G158" s="64">
        <f>SUM(G159:G168)</f>
        <v>175900</v>
      </c>
    </row>
    <row r="159" spans="3:7">
      <c r="C159" s="65"/>
      <c r="D159" s="65"/>
      <c r="E159" s="66" t="s">
        <v>14</v>
      </c>
      <c r="F159" s="67" t="s">
        <v>15</v>
      </c>
      <c r="G159" s="68">
        <v>85000</v>
      </c>
    </row>
    <row r="160" spans="3:7">
      <c r="C160" s="65"/>
      <c r="D160" s="65"/>
      <c r="E160" s="66" t="s">
        <v>16</v>
      </c>
      <c r="F160" s="67" t="s">
        <v>17</v>
      </c>
      <c r="G160" s="68">
        <v>4000</v>
      </c>
    </row>
    <row r="161" spans="2:8">
      <c r="C161" s="65"/>
      <c r="D161" s="65"/>
      <c r="E161" s="66" t="s">
        <v>18</v>
      </c>
      <c r="F161" s="67" t="s">
        <v>19</v>
      </c>
      <c r="G161" s="68">
        <v>15000</v>
      </c>
    </row>
    <row r="162" spans="2:8">
      <c r="C162" s="65"/>
      <c r="D162" s="65"/>
      <c r="E162" s="66" t="s">
        <v>20</v>
      </c>
      <c r="F162" s="67" t="s">
        <v>21</v>
      </c>
      <c r="G162" s="68">
        <v>2500</v>
      </c>
    </row>
    <row r="163" spans="2:8">
      <c r="C163" s="65"/>
      <c r="D163" s="65"/>
      <c r="E163" s="66" t="s">
        <v>22</v>
      </c>
      <c r="F163" s="67" t="s">
        <v>23</v>
      </c>
      <c r="G163" s="68">
        <v>47400</v>
      </c>
    </row>
    <row r="164" spans="2:8">
      <c r="C164" s="65"/>
      <c r="D164" s="65"/>
      <c r="E164" s="66" t="s">
        <v>24</v>
      </c>
      <c r="F164" s="67" t="s">
        <v>25</v>
      </c>
      <c r="G164" s="68">
        <v>5000</v>
      </c>
    </row>
    <row r="165" spans="2:8">
      <c r="C165" s="65"/>
      <c r="D165" s="65"/>
      <c r="E165" s="66" t="s">
        <v>48</v>
      </c>
      <c r="F165" s="67" t="s">
        <v>49</v>
      </c>
      <c r="G165" s="68">
        <v>3000</v>
      </c>
    </row>
    <row r="166" spans="2:8">
      <c r="C166" s="65"/>
      <c r="D166" s="65"/>
      <c r="E166" s="66" t="s">
        <v>26</v>
      </c>
      <c r="F166" s="67" t="s">
        <v>27</v>
      </c>
      <c r="G166" s="68">
        <v>5000</v>
      </c>
    </row>
    <row r="167" spans="2:8">
      <c r="C167" s="65"/>
      <c r="D167" s="65"/>
      <c r="E167" s="66" t="s">
        <v>4</v>
      </c>
      <c r="F167" s="67" t="s">
        <v>5</v>
      </c>
      <c r="G167" s="68">
        <v>7000</v>
      </c>
    </row>
    <row r="168" spans="2:8">
      <c r="C168" s="65"/>
      <c r="D168" s="65"/>
      <c r="E168" s="66" t="s">
        <v>39</v>
      </c>
      <c r="F168" s="67" t="s">
        <v>40</v>
      </c>
      <c r="G168" s="68">
        <v>2000</v>
      </c>
    </row>
    <row r="169" spans="2:8">
      <c r="B169" s="71"/>
      <c r="C169" s="71"/>
      <c r="D169" s="71"/>
      <c r="E169" s="71"/>
      <c r="F169" s="71"/>
      <c r="G169" s="71"/>
      <c r="H169" s="71"/>
    </row>
    <row r="170" spans="2:8">
      <c r="C170" s="72" t="s">
        <v>160</v>
      </c>
      <c r="D170" s="72"/>
      <c r="E170" s="72"/>
      <c r="F170" s="73"/>
      <c r="G170" s="74">
        <f>G157+G136+G133+G107+G102+G83+G56+G46+G43</f>
        <v>12473300</v>
      </c>
      <c r="H170" s="74"/>
    </row>
  </sheetData>
  <mergeCells count="9">
    <mergeCell ref="B169:H169"/>
    <mergeCell ref="C170:F170"/>
    <mergeCell ref="G170:H170"/>
    <mergeCell ref="B1:H1"/>
    <mergeCell ref="C2:H2"/>
    <mergeCell ref="B3:H3"/>
    <mergeCell ref="B38:H38"/>
    <mergeCell ref="C39:F39"/>
    <mergeCell ref="G39:H39"/>
  </mergeCells>
  <pageMargins left="0.75" right="0.75" top="1" bottom="1" header="0.5" footer="0.5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32"/>
  <sheetViews>
    <sheetView showGridLines="0" tabSelected="1" workbookViewId="0">
      <selection activeCell="I1" sqref="I1"/>
    </sheetView>
  </sheetViews>
  <sheetFormatPr defaultRowHeight="12.75"/>
  <cols>
    <col min="1" max="1" width="0.28515625" style="1" customWidth="1"/>
    <col min="2" max="2" width="6" style="1" customWidth="1"/>
    <col min="3" max="3" width="8.7109375" style="1" customWidth="1"/>
    <col min="4" max="5" width="10.85546875" style="1" customWidth="1"/>
    <col min="6" max="6" width="43" style="1" customWidth="1"/>
    <col min="7" max="7" width="16.140625" style="1" customWidth="1"/>
    <col min="8" max="8" width="15.140625" style="1" customWidth="1"/>
    <col min="9" max="9" width="15.42578125" style="1" customWidth="1"/>
    <col min="10" max="10" width="14.28515625" style="1" customWidth="1"/>
    <col min="11" max="11" width="13.5703125" style="1" customWidth="1"/>
    <col min="12" max="12" width="64.42578125" style="1" customWidth="1"/>
    <col min="13" max="13" width="20.5703125" style="1" customWidth="1"/>
    <col min="14" max="14" width="10.140625" style="1" customWidth="1"/>
    <col min="15" max="15" width="9.140625" style="1"/>
    <col min="16" max="17" width="12.85546875" style="1" bestFit="1" customWidth="1"/>
    <col min="18" max="258" width="9.140625" style="1"/>
    <col min="259" max="259" width="7.28515625" style="1" customWidth="1"/>
    <col min="260" max="260" width="6" style="1" customWidth="1"/>
    <col min="261" max="261" width="8.7109375" style="1" customWidth="1"/>
    <col min="262" max="263" width="10.85546875" style="1" customWidth="1"/>
    <col min="264" max="264" width="54.42578125" style="1" customWidth="1"/>
    <col min="265" max="265" width="19.42578125" style="1" customWidth="1"/>
    <col min="266" max="266" width="14.28515625" style="1" customWidth="1"/>
    <col min="267" max="267" width="13.5703125" style="1" customWidth="1"/>
    <col min="268" max="268" width="64.42578125" style="1" customWidth="1"/>
    <col min="269" max="269" width="20.5703125" style="1" customWidth="1"/>
    <col min="270" max="270" width="10.140625" style="1" customWidth="1"/>
    <col min="271" max="271" width="9.140625" style="1"/>
    <col min="272" max="273" width="12.85546875" style="1" bestFit="1" customWidth="1"/>
    <col min="274" max="514" width="9.140625" style="1"/>
    <col min="515" max="515" width="7.28515625" style="1" customWidth="1"/>
    <col min="516" max="516" width="6" style="1" customWidth="1"/>
    <col min="517" max="517" width="8.7109375" style="1" customWidth="1"/>
    <col min="518" max="519" width="10.85546875" style="1" customWidth="1"/>
    <col min="520" max="520" width="54.42578125" style="1" customWidth="1"/>
    <col min="521" max="521" width="19.42578125" style="1" customWidth="1"/>
    <col min="522" max="522" width="14.28515625" style="1" customWidth="1"/>
    <col min="523" max="523" width="13.5703125" style="1" customWidth="1"/>
    <col min="524" max="524" width="64.42578125" style="1" customWidth="1"/>
    <col min="525" max="525" width="20.5703125" style="1" customWidth="1"/>
    <col min="526" max="526" width="10.140625" style="1" customWidth="1"/>
    <col min="527" max="527" width="9.140625" style="1"/>
    <col min="528" max="529" width="12.85546875" style="1" bestFit="1" customWidth="1"/>
    <col min="530" max="770" width="9.140625" style="1"/>
    <col min="771" max="771" width="7.28515625" style="1" customWidth="1"/>
    <col min="772" max="772" width="6" style="1" customWidth="1"/>
    <col min="773" max="773" width="8.7109375" style="1" customWidth="1"/>
    <col min="774" max="775" width="10.85546875" style="1" customWidth="1"/>
    <col min="776" max="776" width="54.42578125" style="1" customWidth="1"/>
    <col min="777" max="777" width="19.42578125" style="1" customWidth="1"/>
    <col min="778" max="778" width="14.28515625" style="1" customWidth="1"/>
    <col min="779" max="779" width="13.5703125" style="1" customWidth="1"/>
    <col min="780" max="780" width="64.42578125" style="1" customWidth="1"/>
    <col min="781" max="781" width="20.5703125" style="1" customWidth="1"/>
    <col min="782" max="782" width="10.140625" style="1" customWidth="1"/>
    <col min="783" max="783" width="9.140625" style="1"/>
    <col min="784" max="785" width="12.85546875" style="1" bestFit="1" customWidth="1"/>
    <col min="786" max="1026" width="9.140625" style="1"/>
    <col min="1027" max="1027" width="7.28515625" style="1" customWidth="1"/>
    <col min="1028" max="1028" width="6" style="1" customWidth="1"/>
    <col min="1029" max="1029" width="8.7109375" style="1" customWidth="1"/>
    <col min="1030" max="1031" width="10.85546875" style="1" customWidth="1"/>
    <col min="1032" max="1032" width="54.42578125" style="1" customWidth="1"/>
    <col min="1033" max="1033" width="19.42578125" style="1" customWidth="1"/>
    <col min="1034" max="1034" width="14.28515625" style="1" customWidth="1"/>
    <col min="1035" max="1035" width="13.5703125" style="1" customWidth="1"/>
    <col min="1036" max="1036" width="64.42578125" style="1" customWidth="1"/>
    <col min="1037" max="1037" width="20.5703125" style="1" customWidth="1"/>
    <col min="1038" max="1038" width="10.140625" style="1" customWidth="1"/>
    <col min="1039" max="1039" width="9.140625" style="1"/>
    <col min="1040" max="1041" width="12.85546875" style="1" bestFit="1" customWidth="1"/>
    <col min="1042" max="1282" width="9.140625" style="1"/>
    <col min="1283" max="1283" width="7.28515625" style="1" customWidth="1"/>
    <col min="1284" max="1284" width="6" style="1" customWidth="1"/>
    <col min="1285" max="1285" width="8.7109375" style="1" customWidth="1"/>
    <col min="1286" max="1287" width="10.85546875" style="1" customWidth="1"/>
    <col min="1288" max="1288" width="54.42578125" style="1" customWidth="1"/>
    <col min="1289" max="1289" width="19.42578125" style="1" customWidth="1"/>
    <col min="1290" max="1290" width="14.28515625" style="1" customWidth="1"/>
    <col min="1291" max="1291" width="13.5703125" style="1" customWidth="1"/>
    <col min="1292" max="1292" width="64.42578125" style="1" customWidth="1"/>
    <col min="1293" max="1293" width="20.5703125" style="1" customWidth="1"/>
    <col min="1294" max="1294" width="10.140625" style="1" customWidth="1"/>
    <col min="1295" max="1295" width="9.140625" style="1"/>
    <col min="1296" max="1297" width="12.85546875" style="1" bestFit="1" customWidth="1"/>
    <col min="1298" max="1538" width="9.140625" style="1"/>
    <col min="1539" max="1539" width="7.28515625" style="1" customWidth="1"/>
    <col min="1540" max="1540" width="6" style="1" customWidth="1"/>
    <col min="1541" max="1541" width="8.7109375" style="1" customWidth="1"/>
    <col min="1542" max="1543" width="10.85546875" style="1" customWidth="1"/>
    <col min="1544" max="1544" width="54.42578125" style="1" customWidth="1"/>
    <col min="1545" max="1545" width="19.42578125" style="1" customWidth="1"/>
    <col min="1546" max="1546" width="14.28515625" style="1" customWidth="1"/>
    <col min="1547" max="1547" width="13.5703125" style="1" customWidth="1"/>
    <col min="1548" max="1548" width="64.42578125" style="1" customWidth="1"/>
    <col min="1549" max="1549" width="20.5703125" style="1" customWidth="1"/>
    <col min="1550" max="1550" width="10.140625" style="1" customWidth="1"/>
    <col min="1551" max="1551" width="9.140625" style="1"/>
    <col min="1552" max="1553" width="12.85546875" style="1" bestFit="1" customWidth="1"/>
    <col min="1554" max="1794" width="9.140625" style="1"/>
    <col min="1795" max="1795" width="7.28515625" style="1" customWidth="1"/>
    <col min="1796" max="1796" width="6" style="1" customWidth="1"/>
    <col min="1797" max="1797" width="8.7109375" style="1" customWidth="1"/>
    <col min="1798" max="1799" width="10.85546875" style="1" customWidth="1"/>
    <col min="1800" max="1800" width="54.42578125" style="1" customWidth="1"/>
    <col min="1801" max="1801" width="19.42578125" style="1" customWidth="1"/>
    <col min="1802" max="1802" width="14.28515625" style="1" customWidth="1"/>
    <col min="1803" max="1803" width="13.5703125" style="1" customWidth="1"/>
    <col min="1804" max="1804" width="64.42578125" style="1" customWidth="1"/>
    <col min="1805" max="1805" width="20.5703125" style="1" customWidth="1"/>
    <col min="1806" max="1806" width="10.140625" style="1" customWidth="1"/>
    <col min="1807" max="1807" width="9.140625" style="1"/>
    <col min="1808" max="1809" width="12.85546875" style="1" bestFit="1" customWidth="1"/>
    <col min="1810" max="2050" width="9.140625" style="1"/>
    <col min="2051" max="2051" width="7.28515625" style="1" customWidth="1"/>
    <col min="2052" max="2052" width="6" style="1" customWidth="1"/>
    <col min="2053" max="2053" width="8.7109375" style="1" customWidth="1"/>
    <col min="2054" max="2055" width="10.85546875" style="1" customWidth="1"/>
    <col min="2056" max="2056" width="54.42578125" style="1" customWidth="1"/>
    <col min="2057" max="2057" width="19.42578125" style="1" customWidth="1"/>
    <col min="2058" max="2058" width="14.28515625" style="1" customWidth="1"/>
    <col min="2059" max="2059" width="13.5703125" style="1" customWidth="1"/>
    <col min="2060" max="2060" width="64.42578125" style="1" customWidth="1"/>
    <col min="2061" max="2061" width="20.5703125" style="1" customWidth="1"/>
    <col min="2062" max="2062" width="10.140625" style="1" customWidth="1"/>
    <col min="2063" max="2063" width="9.140625" style="1"/>
    <col min="2064" max="2065" width="12.85546875" style="1" bestFit="1" customWidth="1"/>
    <col min="2066" max="2306" width="9.140625" style="1"/>
    <col min="2307" max="2307" width="7.28515625" style="1" customWidth="1"/>
    <col min="2308" max="2308" width="6" style="1" customWidth="1"/>
    <col min="2309" max="2309" width="8.7109375" style="1" customWidth="1"/>
    <col min="2310" max="2311" width="10.85546875" style="1" customWidth="1"/>
    <col min="2312" max="2312" width="54.42578125" style="1" customWidth="1"/>
    <col min="2313" max="2313" width="19.42578125" style="1" customWidth="1"/>
    <col min="2314" max="2314" width="14.28515625" style="1" customWidth="1"/>
    <col min="2315" max="2315" width="13.5703125" style="1" customWidth="1"/>
    <col min="2316" max="2316" width="64.42578125" style="1" customWidth="1"/>
    <col min="2317" max="2317" width="20.5703125" style="1" customWidth="1"/>
    <col min="2318" max="2318" width="10.140625" style="1" customWidth="1"/>
    <col min="2319" max="2319" width="9.140625" style="1"/>
    <col min="2320" max="2321" width="12.85546875" style="1" bestFit="1" customWidth="1"/>
    <col min="2322" max="2562" width="9.140625" style="1"/>
    <col min="2563" max="2563" width="7.28515625" style="1" customWidth="1"/>
    <col min="2564" max="2564" width="6" style="1" customWidth="1"/>
    <col min="2565" max="2565" width="8.7109375" style="1" customWidth="1"/>
    <col min="2566" max="2567" width="10.85546875" style="1" customWidth="1"/>
    <col min="2568" max="2568" width="54.42578125" style="1" customWidth="1"/>
    <col min="2569" max="2569" width="19.42578125" style="1" customWidth="1"/>
    <col min="2570" max="2570" width="14.28515625" style="1" customWidth="1"/>
    <col min="2571" max="2571" width="13.5703125" style="1" customWidth="1"/>
    <col min="2572" max="2572" width="64.42578125" style="1" customWidth="1"/>
    <col min="2573" max="2573" width="20.5703125" style="1" customWidth="1"/>
    <col min="2574" max="2574" width="10.140625" style="1" customWidth="1"/>
    <col min="2575" max="2575" width="9.140625" style="1"/>
    <col min="2576" max="2577" width="12.85546875" style="1" bestFit="1" customWidth="1"/>
    <col min="2578" max="2818" width="9.140625" style="1"/>
    <col min="2819" max="2819" width="7.28515625" style="1" customWidth="1"/>
    <col min="2820" max="2820" width="6" style="1" customWidth="1"/>
    <col min="2821" max="2821" width="8.7109375" style="1" customWidth="1"/>
    <col min="2822" max="2823" width="10.85546875" style="1" customWidth="1"/>
    <col min="2824" max="2824" width="54.42578125" style="1" customWidth="1"/>
    <col min="2825" max="2825" width="19.42578125" style="1" customWidth="1"/>
    <col min="2826" max="2826" width="14.28515625" style="1" customWidth="1"/>
    <col min="2827" max="2827" width="13.5703125" style="1" customWidth="1"/>
    <col min="2828" max="2828" width="64.42578125" style="1" customWidth="1"/>
    <col min="2829" max="2829" width="20.5703125" style="1" customWidth="1"/>
    <col min="2830" max="2830" width="10.140625" style="1" customWidth="1"/>
    <col min="2831" max="2831" width="9.140625" style="1"/>
    <col min="2832" max="2833" width="12.85546875" style="1" bestFit="1" customWidth="1"/>
    <col min="2834" max="3074" width="9.140625" style="1"/>
    <col min="3075" max="3075" width="7.28515625" style="1" customWidth="1"/>
    <col min="3076" max="3076" width="6" style="1" customWidth="1"/>
    <col min="3077" max="3077" width="8.7109375" style="1" customWidth="1"/>
    <col min="3078" max="3079" width="10.85546875" style="1" customWidth="1"/>
    <col min="3080" max="3080" width="54.42578125" style="1" customWidth="1"/>
    <col min="3081" max="3081" width="19.42578125" style="1" customWidth="1"/>
    <col min="3082" max="3082" width="14.28515625" style="1" customWidth="1"/>
    <col min="3083" max="3083" width="13.5703125" style="1" customWidth="1"/>
    <col min="3084" max="3084" width="64.42578125" style="1" customWidth="1"/>
    <col min="3085" max="3085" width="20.5703125" style="1" customWidth="1"/>
    <col min="3086" max="3086" width="10.140625" style="1" customWidth="1"/>
    <col min="3087" max="3087" width="9.140625" style="1"/>
    <col min="3088" max="3089" width="12.85546875" style="1" bestFit="1" customWidth="1"/>
    <col min="3090" max="3330" width="9.140625" style="1"/>
    <col min="3331" max="3331" width="7.28515625" style="1" customWidth="1"/>
    <col min="3332" max="3332" width="6" style="1" customWidth="1"/>
    <col min="3333" max="3333" width="8.7109375" style="1" customWidth="1"/>
    <col min="3334" max="3335" width="10.85546875" style="1" customWidth="1"/>
    <col min="3336" max="3336" width="54.42578125" style="1" customWidth="1"/>
    <col min="3337" max="3337" width="19.42578125" style="1" customWidth="1"/>
    <col min="3338" max="3338" width="14.28515625" style="1" customWidth="1"/>
    <col min="3339" max="3339" width="13.5703125" style="1" customWidth="1"/>
    <col min="3340" max="3340" width="64.42578125" style="1" customWidth="1"/>
    <col min="3341" max="3341" width="20.5703125" style="1" customWidth="1"/>
    <col min="3342" max="3342" width="10.140625" style="1" customWidth="1"/>
    <col min="3343" max="3343" width="9.140625" style="1"/>
    <col min="3344" max="3345" width="12.85546875" style="1" bestFit="1" customWidth="1"/>
    <col min="3346" max="3586" width="9.140625" style="1"/>
    <col min="3587" max="3587" width="7.28515625" style="1" customWidth="1"/>
    <col min="3588" max="3588" width="6" style="1" customWidth="1"/>
    <col min="3589" max="3589" width="8.7109375" style="1" customWidth="1"/>
    <col min="3590" max="3591" width="10.85546875" style="1" customWidth="1"/>
    <col min="3592" max="3592" width="54.42578125" style="1" customWidth="1"/>
    <col min="3593" max="3593" width="19.42578125" style="1" customWidth="1"/>
    <col min="3594" max="3594" width="14.28515625" style="1" customWidth="1"/>
    <col min="3595" max="3595" width="13.5703125" style="1" customWidth="1"/>
    <col min="3596" max="3596" width="64.42578125" style="1" customWidth="1"/>
    <col min="3597" max="3597" width="20.5703125" style="1" customWidth="1"/>
    <col min="3598" max="3598" width="10.140625" style="1" customWidth="1"/>
    <col min="3599" max="3599" width="9.140625" style="1"/>
    <col min="3600" max="3601" width="12.85546875" style="1" bestFit="1" customWidth="1"/>
    <col min="3602" max="3842" width="9.140625" style="1"/>
    <col min="3843" max="3843" width="7.28515625" style="1" customWidth="1"/>
    <col min="3844" max="3844" width="6" style="1" customWidth="1"/>
    <col min="3845" max="3845" width="8.7109375" style="1" customWidth="1"/>
    <col min="3846" max="3847" width="10.85546875" style="1" customWidth="1"/>
    <col min="3848" max="3848" width="54.42578125" style="1" customWidth="1"/>
    <col min="3849" max="3849" width="19.42578125" style="1" customWidth="1"/>
    <col min="3850" max="3850" width="14.28515625" style="1" customWidth="1"/>
    <col min="3851" max="3851" width="13.5703125" style="1" customWidth="1"/>
    <col min="3852" max="3852" width="64.42578125" style="1" customWidth="1"/>
    <col min="3853" max="3853" width="20.5703125" style="1" customWidth="1"/>
    <col min="3854" max="3854" width="10.140625" style="1" customWidth="1"/>
    <col min="3855" max="3855" width="9.140625" style="1"/>
    <col min="3856" max="3857" width="12.85546875" style="1" bestFit="1" customWidth="1"/>
    <col min="3858" max="4098" width="9.140625" style="1"/>
    <col min="4099" max="4099" width="7.28515625" style="1" customWidth="1"/>
    <col min="4100" max="4100" width="6" style="1" customWidth="1"/>
    <col min="4101" max="4101" width="8.7109375" style="1" customWidth="1"/>
    <col min="4102" max="4103" width="10.85546875" style="1" customWidth="1"/>
    <col min="4104" max="4104" width="54.42578125" style="1" customWidth="1"/>
    <col min="4105" max="4105" width="19.42578125" style="1" customWidth="1"/>
    <col min="4106" max="4106" width="14.28515625" style="1" customWidth="1"/>
    <col min="4107" max="4107" width="13.5703125" style="1" customWidth="1"/>
    <col min="4108" max="4108" width="64.42578125" style="1" customWidth="1"/>
    <col min="4109" max="4109" width="20.5703125" style="1" customWidth="1"/>
    <col min="4110" max="4110" width="10.140625" style="1" customWidth="1"/>
    <col min="4111" max="4111" width="9.140625" style="1"/>
    <col min="4112" max="4113" width="12.85546875" style="1" bestFit="1" customWidth="1"/>
    <col min="4114" max="4354" width="9.140625" style="1"/>
    <col min="4355" max="4355" width="7.28515625" style="1" customWidth="1"/>
    <col min="4356" max="4356" width="6" style="1" customWidth="1"/>
    <col min="4357" max="4357" width="8.7109375" style="1" customWidth="1"/>
    <col min="4358" max="4359" width="10.85546875" style="1" customWidth="1"/>
    <col min="4360" max="4360" width="54.42578125" style="1" customWidth="1"/>
    <col min="4361" max="4361" width="19.42578125" style="1" customWidth="1"/>
    <col min="4362" max="4362" width="14.28515625" style="1" customWidth="1"/>
    <col min="4363" max="4363" width="13.5703125" style="1" customWidth="1"/>
    <col min="4364" max="4364" width="64.42578125" style="1" customWidth="1"/>
    <col min="4365" max="4365" width="20.5703125" style="1" customWidth="1"/>
    <col min="4366" max="4366" width="10.140625" style="1" customWidth="1"/>
    <col min="4367" max="4367" width="9.140625" style="1"/>
    <col min="4368" max="4369" width="12.85546875" style="1" bestFit="1" customWidth="1"/>
    <col min="4370" max="4610" width="9.140625" style="1"/>
    <col min="4611" max="4611" width="7.28515625" style="1" customWidth="1"/>
    <col min="4612" max="4612" width="6" style="1" customWidth="1"/>
    <col min="4613" max="4613" width="8.7109375" style="1" customWidth="1"/>
    <col min="4614" max="4615" width="10.85546875" style="1" customWidth="1"/>
    <col min="4616" max="4616" width="54.42578125" style="1" customWidth="1"/>
    <col min="4617" max="4617" width="19.42578125" style="1" customWidth="1"/>
    <col min="4618" max="4618" width="14.28515625" style="1" customWidth="1"/>
    <col min="4619" max="4619" width="13.5703125" style="1" customWidth="1"/>
    <col min="4620" max="4620" width="64.42578125" style="1" customWidth="1"/>
    <col min="4621" max="4621" width="20.5703125" style="1" customWidth="1"/>
    <col min="4622" max="4622" width="10.140625" style="1" customWidth="1"/>
    <col min="4623" max="4623" width="9.140625" style="1"/>
    <col min="4624" max="4625" width="12.85546875" style="1" bestFit="1" customWidth="1"/>
    <col min="4626" max="4866" width="9.140625" style="1"/>
    <col min="4867" max="4867" width="7.28515625" style="1" customWidth="1"/>
    <col min="4868" max="4868" width="6" style="1" customWidth="1"/>
    <col min="4869" max="4869" width="8.7109375" style="1" customWidth="1"/>
    <col min="4870" max="4871" width="10.85546875" style="1" customWidth="1"/>
    <col min="4872" max="4872" width="54.42578125" style="1" customWidth="1"/>
    <col min="4873" max="4873" width="19.42578125" style="1" customWidth="1"/>
    <col min="4874" max="4874" width="14.28515625" style="1" customWidth="1"/>
    <col min="4875" max="4875" width="13.5703125" style="1" customWidth="1"/>
    <col min="4876" max="4876" width="64.42578125" style="1" customWidth="1"/>
    <col min="4877" max="4877" width="20.5703125" style="1" customWidth="1"/>
    <col min="4878" max="4878" width="10.140625" style="1" customWidth="1"/>
    <col min="4879" max="4879" width="9.140625" style="1"/>
    <col min="4880" max="4881" width="12.85546875" style="1" bestFit="1" customWidth="1"/>
    <col min="4882" max="5122" width="9.140625" style="1"/>
    <col min="5123" max="5123" width="7.28515625" style="1" customWidth="1"/>
    <col min="5124" max="5124" width="6" style="1" customWidth="1"/>
    <col min="5125" max="5125" width="8.7109375" style="1" customWidth="1"/>
    <col min="5126" max="5127" width="10.85546875" style="1" customWidth="1"/>
    <col min="5128" max="5128" width="54.42578125" style="1" customWidth="1"/>
    <col min="5129" max="5129" width="19.42578125" style="1" customWidth="1"/>
    <col min="5130" max="5130" width="14.28515625" style="1" customWidth="1"/>
    <col min="5131" max="5131" width="13.5703125" style="1" customWidth="1"/>
    <col min="5132" max="5132" width="64.42578125" style="1" customWidth="1"/>
    <col min="5133" max="5133" width="20.5703125" style="1" customWidth="1"/>
    <col min="5134" max="5134" width="10.140625" style="1" customWidth="1"/>
    <col min="5135" max="5135" width="9.140625" style="1"/>
    <col min="5136" max="5137" width="12.85546875" style="1" bestFit="1" customWidth="1"/>
    <col min="5138" max="5378" width="9.140625" style="1"/>
    <col min="5379" max="5379" width="7.28515625" style="1" customWidth="1"/>
    <col min="5380" max="5380" width="6" style="1" customWidth="1"/>
    <col min="5381" max="5381" width="8.7109375" style="1" customWidth="1"/>
    <col min="5382" max="5383" width="10.85546875" style="1" customWidth="1"/>
    <col min="5384" max="5384" width="54.42578125" style="1" customWidth="1"/>
    <col min="5385" max="5385" width="19.42578125" style="1" customWidth="1"/>
    <col min="5386" max="5386" width="14.28515625" style="1" customWidth="1"/>
    <col min="5387" max="5387" width="13.5703125" style="1" customWidth="1"/>
    <col min="5388" max="5388" width="64.42578125" style="1" customWidth="1"/>
    <col min="5389" max="5389" width="20.5703125" style="1" customWidth="1"/>
    <col min="5390" max="5390" width="10.140625" style="1" customWidth="1"/>
    <col min="5391" max="5391" width="9.140625" style="1"/>
    <col min="5392" max="5393" width="12.85546875" style="1" bestFit="1" customWidth="1"/>
    <col min="5394" max="5634" width="9.140625" style="1"/>
    <col min="5635" max="5635" width="7.28515625" style="1" customWidth="1"/>
    <col min="5636" max="5636" width="6" style="1" customWidth="1"/>
    <col min="5637" max="5637" width="8.7109375" style="1" customWidth="1"/>
    <col min="5638" max="5639" width="10.85546875" style="1" customWidth="1"/>
    <col min="5640" max="5640" width="54.42578125" style="1" customWidth="1"/>
    <col min="5641" max="5641" width="19.42578125" style="1" customWidth="1"/>
    <col min="5642" max="5642" width="14.28515625" style="1" customWidth="1"/>
    <col min="5643" max="5643" width="13.5703125" style="1" customWidth="1"/>
    <col min="5644" max="5644" width="64.42578125" style="1" customWidth="1"/>
    <col min="5645" max="5645" width="20.5703125" style="1" customWidth="1"/>
    <col min="5646" max="5646" width="10.140625" style="1" customWidth="1"/>
    <col min="5647" max="5647" width="9.140625" style="1"/>
    <col min="5648" max="5649" width="12.85546875" style="1" bestFit="1" customWidth="1"/>
    <col min="5650" max="5890" width="9.140625" style="1"/>
    <col min="5891" max="5891" width="7.28515625" style="1" customWidth="1"/>
    <col min="5892" max="5892" width="6" style="1" customWidth="1"/>
    <col min="5893" max="5893" width="8.7109375" style="1" customWidth="1"/>
    <col min="5894" max="5895" width="10.85546875" style="1" customWidth="1"/>
    <col min="5896" max="5896" width="54.42578125" style="1" customWidth="1"/>
    <col min="5897" max="5897" width="19.42578125" style="1" customWidth="1"/>
    <col min="5898" max="5898" width="14.28515625" style="1" customWidth="1"/>
    <col min="5899" max="5899" width="13.5703125" style="1" customWidth="1"/>
    <col min="5900" max="5900" width="64.42578125" style="1" customWidth="1"/>
    <col min="5901" max="5901" width="20.5703125" style="1" customWidth="1"/>
    <col min="5902" max="5902" width="10.140625" style="1" customWidth="1"/>
    <col min="5903" max="5903" width="9.140625" style="1"/>
    <col min="5904" max="5905" width="12.85546875" style="1" bestFit="1" customWidth="1"/>
    <col min="5906" max="6146" width="9.140625" style="1"/>
    <col min="6147" max="6147" width="7.28515625" style="1" customWidth="1"/>
    <col min="6148" max="6148" width="6" style="1" customWidth="1"/>
    <col min="6149" max="6149" width="8.7109375" style="1" customWidth="1"/>
    <col min="6150" max="6151" width="10.85546875" style="1" customWidth="1"/>
    <col min="6152" max="6152" width="54.42578125" style="1" customWidth="1"/>
    <col min="6153" max="6153" width="19.42578125" style="1" customWidth="1"/>
    <col min="6154" max="6154" width="14.28515625" style="1" customWidth="1"/>
    <col min="6155" max="6155" width="13.5703125" style="1" customWidth="1"/>
    <col min="6156" max="6156" width="64.42578125" style="1" customWidth="1"/>
    <col min="6157" max="6157" width="20.5703125" style="1" customWidth="1"/>
    <col min="6158" max="6158" width="10.140625" style="1" customWidth="1"/>
    <col min="6159" max="6159" width="9.140625" style="1"/>
    <col min="6160" max="6161" width="12.85546875" style="1" bestFit="1" customWidth="1"/>
    <col min="6162" max="6402" width="9.140625" style="1"/>
    <col min="6403" max="6403" width="7.28515625" style="1" customWidth="1"/>
    <col min="6404" max="6404" width="6" style="1" customWidth="1"/>
    <col min="6405" max="6405" width="8.7109375" style="1" customWidth="1"/>
    <col min="6406" max="6407" width="10.85546875" style="1" customWidth="1"/>
    <col min="6408" max="6408" width="54.42578125" style="1" customWidth="1"/>
    <col min="6409" max="6409" width="19.42578125" style="1" customWidth="1"/>
    <col min="6410" max="6410" width="14.28515625" style="1" customWidth="1"/>
    <col min="6411" max="6411" width="13.5703125" style="1" customWidth="1"/>
    <col min="6412" max="6412" width="64.42578125" style="1" customWidth="1"/>
    <col min="6413" max="6413" width="20.5703125" style="1" customWidth="1"/>
    <col min="6414" max="6414" width="10.140625" style="1" customWidth="1"/>
    <col min="6415" max="6415" width="9.140625" style="1"/>
    <col min="6416" max="6417" width="12.85546875" style="1" bestFit="1" customWidth="1"/>
    <col min="6418" max="6658" width="9.140625" style="1"/>
    <col min="6659" max="6659" width="7.28515625" style="1" customWidth="1"/>
    <col min="6660" max="6660" width="6" style="1" customWidth="1"/>
    <col min="6661" max="6661" width="8.7109375" style="1" customWidth="1"/>
    <col min="6662" max="6663" width="10.85546875" style="1" customWidth="1"/>
    <col min="6664" max="6664" width="54.42578125" style="1" customWidth="1"/>
    <col min="6665" max="6665" width="19.42578125" style="1" customWidth="1"/>
    <col min="6666" max="6666" width="14.28515625" style="1" customWidth="1"/>
    <col min="6667" max="6667" width="13.5703125" style="1" customWidth="1"/>
    <col min="6668" max="6668" width="64.42578125" style="1" customWidth="1"/>
    <col min="6669" max="6669" width="20.5703125" style="1" customWidth="1"/>
    <col min="6670" max="6670" width="10.140625" style="1" customWidth="1"/>
    <col min="6671" max="6671" width="9.140625" style="1"/>
    <col min="6672" max="6673" width="12.85546875" style="1" bestFit="1" customWidth="1"/>
    <col min="6674" max="6914" width="9.140625" style="1"/>
    <col min="6915" max="6915" width="7.28515625" style="1" customWidth="1"/>
    <col min="6916" max="6916" width="6" style="1" customWidth="1"/>
    <col min="6917" max="6917" width="8.7109375" style="1" customWidth="1"/>
    <col min="6918" max="6919" width="10.85546875" style="1" customWidth="1"/>
    <col min="6920" max="6920" width="54.42578125" style="1" customWidth="1"/>
    <col min="6921" max="6921" width="19.42578125" style="1" customWidth="1"/>
    <col min="6922" max="6922" width="14.28515625" style="1" customWidth="1"/>
    <col min="6923" max="6923" width="13.5703125" style="1" customWidth="1"/>
    <col min="6924" max="6924" width="64.42578125" style="1" customWidth="1"/>
    <col min="6925" max="6925" width="20.5703125" style="1" customWidth="1"/>
    <col min="6926" max="6926" width="10.140625" style="1" customWidth="1"/>
    <col min="6927" max="6927" width="9.140625" style="1"/>
    <col min="6928" max="6929" width="12.85546875" style="1" bestFit="1" customWidth="1"/>
    <col min="6930" max="7170" width="9.140625" style="1"/>
    <col min="7171" max="7171" width="7.28515625" style="1" customWidth="1"/>
    <col min="7172" max="7172" width="6" style="1" customWidth="1"/>
    <col min="7173" max="7173" width="8.7109375" style="1" customWidth="1"/>
    <col min="7174" max="7175" width="10.85546875" style="1" customWidth="1"/>
    <col min="7176" max="7176" width="54.42578125" style="1" customWidth="1"/>
    <col min="7177" max="7177" width="19.42578125" style="1" customWidth="1"/>
    <col min="7178" max="7178" width="14.28515625" style="1" customWidth="1"/>
    <col min="7179" max="7179" width="13.5703125" style="1" customWidth="1"/>
    <col min="7180" max="7180" width="64.42578125" style="1" customWidth="1"/>
    <col min="7181" max="7181" width="20.5703125" style="1" customWidth="1"/>
    <col min="7182" max="7182" width="10.140625" style="1" customWidth="1"/>
    <col min="7183" max="7183" width="9.140625" style="1"/>
    <col min="7184" max="7185" width="12.85546875" style="1" bestFit="1" customWidth="1"/>
    <col min="7186" max="7426" width="9.140625" style="1"/>
    <col min="7427" max="7427" width="7.28515625" style="1" customWidth="1"/>
    <col min="7428" max="7428" width="6" style="1" customWidth="1"/>
    <col min="7429" max="7429" width="8.7109375" style="1" customWidth="1"/>
    <col min="7430" max="7431" width="10.85546875" style="1" customWidth="1"/>
    <col min="7432" max="7432" width="54.42578125" style="1" customWidth="1"/>
    <col min="7433" max="7433" width="19.42578125" style="1" customWidth="1"/>
    <col min="7434" max="7434" width="14.28515625" style="1" customWidth="1"/>
    <col min="7435" max="7435" width="13.5703125" style="1" customWidth="1"/>
    <col min="7436" max="7436" width="64.42578125" style="1" customWidth="1"/>
    <col min="7437" max="7437" width="20.5703125" style="1" customWidth="1"/>
    <col min="7438" max="7438" width="10.140625" style="1" customWidth="1"/>
    <col min="7439" max="7439" width="9.140625" style="1"/>
    <col min="7440" max="7441" width="12.85546875" style="1" bestFit="1" customWidth="1"/>
    <col min="7442" max="7682" width="9.140625" style="1"/>
    <col min="7683" max="7683" width="7.28515625" style="1" customWidth="1"/>
    <col min="7684" max="7684" width="6" style="1" customWidth="1"/>
    <col min="7685" max="7685" width="8.7109375" style="1" customWidth="1"/>
    <col min="7686" max="7687" width="10.85546875" style="1" customWidth="1"/>
    <col min="7688" max="7688" width="54.42578125" style="1" customWidth="1"/>
    <col min="7689" max="7689" width="19.42578125" style="1" customWidth="1"/>
    <col min="7690" max="7690" width="14.28515625" style="1" customWidth="1"/>
    <col min="7691" max="7691" width="13.5703125" style="1" customWidth="1"/>
    <col min="7692" max="7692" width="64.42578125" style="1" customWidth="1"/>
    <col min="7693" max="7693" width="20.5703125" style="1" customWidth="1"/>
    <col min="7694" max="7694" width="10.140625" style="1" customWidth="1"/>
    <col min="7695" max="7695" width="9.140625" style="1"/>
    <col min="7696" max="7697" width="12.85546875" style="1" bestFit="1" customWidth="1"/>
    <col min="7698" max="7938" width="9.140625" style="1"/>
    <col min="7939" max="7939" width="7.28515625" style="1" customWidth="1"/>
    <col min="7940" max="7940" width="6" style="1" customWidth="1"/>
    <col min="7941" max="7941" width="8.7109375" style="1" customWidth="1"/>
    <col min="7942" max="7943" width="10.85546875" style="1" customWidth="1"/>
    <col min="7944" max="7944" width="54.42578125" style="1" customWidth="1"/>
    <col min="7945" max="7945" width="19.42578125" style="1" customWidth="1"/>
    <col min="7946" max="7946" width="14.28515625" style="1" customWidth="1"/>
    <col min="7947" max="7947" width="13.5703125" style="1" customWidth="1"/>
    <col min="7948" max="7948" width="64.42578125" style="1" customWidth="1"/>
    <col min="7949" max="7949" width="20.5703125" style="1" customWidth="1"/>
    <col min="7950" max="7950" width="10.140625" style="1" customWidth="1"/>
    <col min="7951" max="7951" width="9.140625" style="1"/>
    <col min="7952" max="7953" width="12.85546875" style="1" bestFit="1" customWidth="1"/>
    <col min="7954" max="8194" width="9.140625" style="1"/>
    <col min="8195" max="8195" width="7.28515625" style="1" customWidth="1"/>
    <col min="8196" max="8196" width="6" style="1" customWidth="1"/>
    <col min="8197" max="8197" width="8.7109375" style="1" customWidth="1"/>
    <col min="8198" max="8199" width="10.85546875" style="1" customWidth="1"/>
    <col min="8200" max="8200" width="54.42578125" style="1" customWidth="1"/>
    <col min="8201" max="8201" width="19.42578125" style="1" customWidth="1"/>
    <col min="8202" max="8202" width="14.28515625" style="1" customWidth="1"/>
    <col min="8203" max="8203" width="13.5703125" style="1" customWidth="1"/>
    <col min="8204" max="8204" width="64.42578125" style="1" customWidth="1"/>
    <col min="8205" max="8205" width="20.5703125" style="1" customWidth="1"/>
    <col min="8206" max="8206" width="10.140625" style="1" customWidth="1"/>
    <col min="8207" max="8207" width="9.140625" style="1"/>
    <col min="8208" max="8209" width="12.85546875" style="1" bestFit="1" customWidth="1"/>
    <col min="8210" max="8450" width="9.140625" style="1"/>
    <col min="8451" max="8451" width="7.28515625" style="1" customWidth="1"/>
    <col min="8452" max="8452" width="6" style="1" customWidth="1"/>
    <col min="8453" max="8453" width="8.7109375" style="1" customWidth="1"/>
    <col min="8454" max="8455" width="10.85546875" style="1" customWidth="1"/>
    <col min="8456" max="8456" width="54.42578125" style="1" customWidth="1"/>
    <col min="8457" max="8457" width="19.42578125" style="1" customWidth="1"/>
    <col min="8458" max="8458" width="14.28515625" style="1" customWidth="1"/>
    <col min="8459" max="8459" width="13.5703125" style="1" customWidth="1"/>
    <col min="8460" max="8460" width="64.42578125" style="1" customWidth="1"/>
    <col min="8461" max="8461" width="20.5703125" style="1" customWidth="1"/>
    <col min="8462" max="8462" width="10.140625" style="1" customWidth="1"/>
    <col min="8463" max="8463" width="9.140625" style="1"/>
    <col min="8464" max="8465" width="12.85546875" style="1" bestFit="1" customWidth="1"/>
    <col min="8466" max="8706" width="9.140625" style="1"/>
    <col min="8707" max="8707" width="7.28515625" style="1" customWidth="1"/>
    <col min="8708" max="8708" width="6" style="1" customWidth="1"/>
    <col min="8709" max="8709" width="8.7109375" style="1" customWidth="1"/>
    <col min="8710" max="8711" width="10.85546875" style="1" customWidth="1"/>
    <col min="8712" max="8712" width="54.42578125" style="1" customWidth="1"/>
    <col min="8713" max="8713" width="19.42578125" style="1" customWidth="1"/>
    <col min="8714" max="8714" width="14.28515625" style="1" customWidth="1"/>
    <col min="8715" max="8715" width="13.5703125" style="1" customWidth="1"/>
    <col min="8716" max="8716" width="64.42578125" style="1" customWidth="1"/>
    <col min="8717" max="8717" width="20.5703125" style="1" customWidth="1"/>
    <col min="8718" max="8718" width="10.140625" style="1" customWidth="1"/>
    <col min="8719" max="8719" width="9.140625" style="1"/>
    <col min="8720" max="8721" width="12.85546875" style="1" bestFit="1" customWidth="1"/>
    <col min="8722" max="8962" width="9.140625" style="1"/>
    <col min="8963" max="8963" width="7.28515625" style="1" customWidth="1"/>
    <col min="8964" max="8964" width="6" style="1" customWidth="1"/>
    <col min="8965" max="8965" width="8.7109375" style="1" customWidth="1"/>
    <col min="8966" max="8967" width="10.85546875" style="1" customWidth="1"/>
    <col min="8968" max="8968" width="54.42578125" style="1" customWidth="1"/>
    <col min="8969" max="8969" width="19.42578125" style="1" customWidth="1"/>
    <col min="8970" max="8970" width="14.28515625" style="1" customWidth="1"/>
    <col min="8971" max="8971" width="13.5703125" style="1" customWidth="1"/>
    <col min="8972" max="8972" width="64.42578125" style="1" customWidth="1"/>
    <col min="8973" max="8973" width="20.5703125" style="1" customWidth="1"/>
    <col min="8974" max="8974" width="10.140625" style="1" customWidth="1"/>
    <col min="8975" max="8975" width="9.140625" style="1"/>
    <col min="8976" max="8977" width="12.85546875" style="1" bestFit="1" customWidth="1"/>
    <col min="8978" max="9218" width="9.140625" style="1"/>
    <col min="9219" max="9219" width="7.28515625" style="1" customWidth="1"/>
    <col min="9220" max="9220" width="6" style="1" customWidth="1"/>
    <col min="9221" max="9221" width="8.7109375" style="1" customWidth="1"/>
    <col min="9222" max="9223" width="10.85546875" style="1" customWidth="1"/>
    <col min="9224" max="9224" width="54.42578125" style="1" customWidth="1"/>
    <col min="9225" max="9225" width="19.42578125" style="1" customWidth="1"/>
    <col min="9226" max="9226" width="14.28515625" style="1" customWidth="1"/>
    <col min="9227" max="9227" width="13.5703125" style="1" customWidth="1"/>
    <col min="9228" max="9228" width="64.42578125" style="1" customWidth="1"/>
    <col min="9229" max="9229" width="20.5703125" style="1" customWidth="1"/>
    <col min="9230" max="9230" width="10.140625" style="1" customWidth="1"/>
    <col min="9231" max="9231" width="9.140625" style="1"/>
    <col min="9232" max="9233" width="12.85546875" style="1" bestFit="1" customWidth="1"/>
    <col min="9234" max="9474" width="9.140625" style="1"/>
    <col min="9475" max="9475" width="7.28515625" style="1" customWidth="1"/>
    <col min="9476" max="9476" width="6" style="1" customWidth="1"/>
    <col min="9477" max="9477" width="8.7109375" style="1" customWidth="1"/>
    <col min="9478" max="9479" width="10.85546875" style="1" customWidth="1"/>
    <col min="9480" max="9480" width="54.42578125" style="1" customWidth="1"/>
    <col min="9481" max="9481" width="19.42578125" style="1" customWidth="1"/>
    <col min="9482" max="9482" width="14.28515625" style="1" customWidth="1"/>
    <col min="9483" max="9483" width="13.5703125" style="1" customWidth="1"/>
    <col min="9484" max="9484" width="64.42578125" style="1" customWidth="1"/>
    <col min="9485" max="9485" width="20.5703125" style="1" customWidth="1"/>
    <col min="9486" max="9486" width="10.140625" style="1" customWidth="1"/>
    <col min="9487" max="9487" width="9.140625" style="1"/>
    <col min="9488" max="9489" width="12.85546875" style="1" bestFit="1" customWidth="1"/>
    <col min="9490" max="9730" width="9.140625" style="1"/>
    <col min="9731" max="9731" width="7.28515625" style="1" customWidth="1"/>
    <col min="9732" max="9732" width="6" style="1" customWidth="1"/>
    <col min="9733" max="9733" width="8.7109375" style="1" customWidth="1"/>
    <col min="9734" max="9735" width="10.85546875" style="1" customWidth="1"/>
    <col min="9736" max="9736" width="54.42578125" style="1" customWidth="1"/>
    <col min="9737" max="9737" width="19.42578125" style="1" customWidth="1"/>
    <col min="9738" max="9738" width="14.28515625" style="1" customWidth="1"/>
    <col min="9739" max="9739" width="13.5703125" style="1" customWidth="1"/>
    <col min="9740" max="9740" width="64.42578125" style="1" customWidth="1"/>
    <col min="9741" max="9741" width="20.5703125" style="1" customWidth="1"/>
    <col min="9742" max="9742" width="10.140625" style="1" customWidth="1"/>
    <col min="9743" max="9743" width="9.140625" style="1"/>
    <col min="9744" max="9745" width="12.85546875" style="1" bestFit="1" customWidth="1"/>
    <col min="9746" max="9986" width="9.140625" style="1"/>
    <col min="9987" max="9987" width="7.28515625" style="1" customWidth="1"/>
    <col min="9988" max="9988" width="6" style="1" customWidth="1"/>
    <col min="9989" max="9989" width="8.7109375" style="1" customWidth="1"/>
    <col min="9990" max="9991" width="10.85546875" style="1" customWidth="1"/>
    <col min="9992" max="9992" width="54.42578125" style="1" customWidth="1"/>
    <col min="9993" max="9993" width="19.42578125" style="1" customWidth="1"/>
    <col min="9994" max="9994" width="14.28515625" style="1" customWidth="1"/>
    <col min="9995" max="9995" width="13.5703125" style="1" customWidth="1"/>
    <col min="9996" max="9996" width="64.42578125" style="1" customWidth="1"/>
    <col min="9997" max="9997" width="20.5703125" style="1" customWidth="1"/>
    <col min="9998" max="9998" width="10.140625" style="1" customWidth="1"/>
    <col min="9999" max="9999" width="9.140625" style="1"/>
    <col min="10000" max="10001" width="12.85546875" style="1" bestFit="1" customWidth="1"/>
    <col min="10002" max="10242" width="9.140625" style="1"/>
    <col min="10243" max="10243" width="7.28515625" style="1" customWidth="1"/>
    <col min="10244" max="10244" width="6" style="1" customWidth="1"/>
    <col min="10245" max="10245" width="8.7109375" style="1" customWidth="1"/>
    <col min="10246" max="10247" width="10.85546875" style="1" customWidth="1"/>
    <col min="10248" max="10248" width="54.42578125" style="1" customWidth="1"/>
    <col min="10249" max="10249" width="19.42578125" style="1" customWidth="1"/>
    <col min="10250" max="10250" width="14.28515625" style="1" customWidth="1"/>
    <col min="10251" max="10251" width="13.5703125" style="1" customWidth="1"/>
    <col min="10252" max="10252" width="64.42578125" style="1" customWidth="1"/>
    <col min="10253" max="10253" width="20.5703125" style="1" customWidth="1"/>
    <col min="10254" max="10254" width="10.140625" style="1" customWidth="1"/>
    <col min="10255" max="10255" width="9.140625" style="1"/>
    <col min="10256" max="10257" width="12.85546875" style="1" bestFit="1" customWidth="1"/>
    <col min="10258" max="10498" width="9.140625" style="1"/>
    <col min="10499" max="10499" width="7.28515625" style="1" customWidth="1"/>
    <col min="10500" max="10500" width="6" style="1" customWidth="1"/>
    <col min="10501" max="10501" width="8.7109375" style="1" customWidth="1"/>
    <col min="10502" max="10503" width="10.85546875" style="1" customWidth="1"/>
    <col min="10504" max="10504" width="54.42578125" style="1" customWidth="1"/>
    <col min="10505" max="10505" width="19.42578125" style="1" customWidth="1"/>
    <col min="10506" max="10506" width="14.28515625" style="1" customWidth="1"/>
    <col min="10507" max="10507" width="13.5703125" style="1" customWidth="1"/>
    <col min="10508" max="10508" width="64.42578125" style="1" customWidth="1"/>
    <col min="10509" max="10509" width="20.5703125" style="1" customWidth="1"/>
    <col min="10510" max="10510" width="10.140625" style="1" customWidth="1"/>
    <col min="10511" max="10511" width="9.140625" style="1"/>
    <col min="10512" max="10513" width="12.85546875" style="1" bestFit="1" customWidth="1"/>
    <col min="10514" max="10754" width="9.140625" style="1"/>
    <col min="10755" max="10755" width="7.28515625" style="1" customWidth="1"/>
    <col min="10756" max="10756" width="6" style="1" customWidth="1"/>
    <col min="10757" max="10757" width="8.7109375" style="1" customWidth="1"/>
    <col min="10758" max="10759" width="10.85546875" style="1" customWidth="1"/>
    <col min="10760" max="10760" width="54.42578125" style="1" customWidth="1"/>
    <col min="10761" max="10761" width="19.42578125" style="1" customWidth="1"/>
    <col min="10762" max="10762" width="14.28515625" style="1" customWidth="1"/>
    <col min="10763" max="10763" width="13.5703125" style="1" customWidth="1"/>
    <col min="10764" max="10764" width="64.42578125" style="1" customWidth="1"/>
    <col min="10765" max="10765" width="20.5703125" style="1" customWidth="1"/>
    <col min="10766" max="10766" width="10.140625" style="1" customWidth="1"/>
    <col min="10767" max="10767" width="9.140625" style="1"/>
    <col min="10768" max="10769" width="12.85546875" style="1" bestFit="1" customWidth="1"/>
    <col min="10770" max="11010" width="9.140625" style="1"/>
    <col min="11011" max="11011" width="7.28515625" style="1" customWidth="1"/>
    <col min="11012" max="11012" width="6" style="1" customWidth="1"/>
    <col min="11013" max="11013" width="8.7109375" style="1" customWidth="1"/>
    <col min="11014" max="11015" width="10.85546875" style="1" customWidth="1"/>
    <col min="11016" max="11016" width="54.42578125" style="1" customWidth="1"/>
    <col min="11017" max="11017" width="19.42578125" style="1" customWidth="1"/>
    <col min="11018" max="11018" width="14.28515625" style="1" customWidth="1"/>
    <col min="11019" max="11019" width="13.5703125" style="1" customWidth="1"/>
    <col min="11020" max="11020" width="64.42578125" style="1" customWidth="1"/>
    <col min="11021" max="11021" width="20.5703125" style="1" customWidth="1"/>
    <col min="11022" max="11022" width="10.140625" style="1" customWidth="1"/>
    <col min="11023" max="11023" width="9.140625" style="1"/>
    <col min="11024" max="11025" width="12.85546875" style="1" bestFit="1" customWidth="1"/>
    <col min="11026" max="11266" width="9.140625" style="1"/>
    <col min="11267" max="11267" width="7.28515625" style="1" customWidth="1"/>
    <col min="11268" max="11268" width="6" style="1" customWidth="1"/>
    <col min="11269" max="11269" width="8.7109375" style="1" customWidth="1"/>
    <col min="11270" max="11271" width="10.85546875" style="1" customWidth="1"/>
    <col min="11272" max="11272" width="54.42578125" style="1" customWidth="1"/>
    <col min="11273" max="11273" width="19.42578125" style="1" customWidth="1"/>
    <col min="11274" max="11274" width="14.28515625" style="1" customWidth="1"/>
    <col min="11275" max="11275" width="13.5703125" style="1" customWidth="1"/>
    <col min="11276" max="11276" width="64.42578125" style="1" customWidth="1"/>
    <col min="11277" max="11277" width="20.5703125" style="1" customWidth="1"/>
    <col min="11278" max="11278" width="10.140625" style="1" customWidth="1"/>
    <col min="11279" max="11279" width="9.140625" style="1"/>
    <col min="11280" max="11281" width="12.85546875" style="1" bestFit="1" customWidth="1"/>
    <col min="11282" max="11522" width="9.140625" style="1"/>
    <col min="11523" max="11523" width="7.28515625" style="1" customWidth="1"/>
    <col min="11524" max="11524" width="6" style="1" customWidth="1"/>
    <col min="11525" max="11525" width="8.7109375" style="1" customWidth="1"/>
    <col min="11526" max="11527" width="10.85546875" style="1" customWidth="1"/>
    <col min="11528" max="11528" width="54.42578125" style="1" customWidth="1"/>
    <col min="11529" max="11529" width="19.42578125" style="1" customWidth="1"/>
    <col min="11530" max="11530" width="14.28515625" style="1" customWidth="1"/>
    <col min="11531" max="11531" width="13.5703125" style="1" customWidth="1"/>
    <col min="11532" max="11532" width="64.42578125" style="1" customWidth="1"/>
    <col min="11533" max="11533" width="20.5703125" style="1" customWidth="1"/>
    <col min="11534" max="11534" width="10.140625" style="1" customWidth="1"/>
    <col min="11535" max="11535" width="9.140625" style="1"/>
    <col min="11536" max="11537" width="12.85546875" style="1" bestFit="1" customWidth="1"/>
    <col min="11538" max="11778" width="9.140625" style="1"/>
    <col min="11779" max="11779" width="7.28515625" style="1" customWidth="1"/>
    <col min="11780" max="11780" width="6" style="1" customWidth="1"/>
    <col min="11781" max="11781" width="8.7109375" style="1" customWidth="1"/>
    <col min="11782" max="11783" width="10.85546875" style="1" customWidth="1"/>
    <col min="11784" max="11784" width="54.42578125" style="1" customWidth="1"/>
    <col min="11785" max="11785" width="19.42578125" style="1" customWidth="1"/>
    <col min="11786" max="11786" width="14.28515625" style="1" customWidth="1"/>
    <col min="11787" max="11787" width="13.5703125" style="1" customWidth="1"/>
    <col min="11788" max="11788" width="64.42578125" style="1" customWidth="1"/>
    <col min="11789" max="11789" width="20.5703125" style="1" customWidth="1"/>
    <col min="11790" max="11790" width="10.140625" style="1" customWidth="1"/>
    <col min="11791" max="11791" width="9.140625" style="1"/>
    <col min="11792" max="11793" width="12.85546875" style="1" bestFit="1" customWidth="1"/>
    <col min="11794" max="12034" width="9.140625" style="1"/>
    <col min="12035" max="12035" width="7.28515625" style="1" customWidth="1"/>
    <col min="12036" max="12036" width="6" style="1" customWidth="1"/>
    <col min="12037" max="12037" width="8.7109375" style="1" customWidth="1"/>
    <col min="12038" max="12039" width="10.85546875" style="1" customWidth="1"/>
    <col min="12040" max="12040" width="54.42578125" style="1" customWidth="1"/>
    <col min="12041" max="12041" width="19.42578125" style="1" customWidth="1"/>
    <col min="12042" max="12042" width="14.28515625" style="1" customWidth="1"/>
    <col min="12043" max="12043" width="13.5703125" style="1" customWidth="1"/>
    <col min="12044" max="12044" width="64.42578125" style="1" customWidth="1"/>
    <col min="12045" max="12045" width="20.5703125" style="1" customWidth="1"/>
    <col min="12046" max="12046" width="10.140625" style="1" customWidth="1"/>
    <col min="12047" max="12047" width="9.140625" style="1"/>
    <col min="12048" max="12049" width="12.85546875" style="1" bestFit="1" customWidth="1"/>
    <col min="12050" max="12290" width="9.140625" style="1"/>
    <col min="12291" max="12291" width="7.28515625" style="1" customWidth="1"/>
    <col min="12292" max="12292" width="6" style="1" customWidth="1"/>
    <col min="12293" max="12293" width="8.7109375" style="1" customWidth="1"/>
    <col min="12294" max="12295" width="10.85546875" style="1" customWidth="1"/>
    <col min="12296" max="12296" width="54.42578125" style="1" customWidth="1"/>
    <col min="12297" max="12297" width="19.42578125" style="1" customWidth="1"/>
    <col min="12298" max="12298" width="14.28515625" style="1" customWidth="1"/>
    <col min="12299" max="12299" width="13.5703125" style="1" customWidth="1"/>
    <col min="12300" max="12300" width="64.42578125" style="1" customWidth="1"/>
    <col min="12301" max="12301" width="20.5703125" style="1" customWidth="1"/>
    <col min="12302" max="12302" width="10.140625" style="1" customWidth="1"/>
    <col min="12303" max="12303" width="9.140625" style="1"/>
    <col min="12304" max="12305" width="12.85546875" style="1" bestFit="1" customWidth="1"/>
    <col min="12306" max="12546" width="9.140625" style="1"/>
    <col min="12547" max="12547" width="7.28515625" style="1" customWidth="1"/>
    <col min="12548" max="12548" width="6" style="1" customWidth="1"/>
    <col min="12549" max="12549" width="8.7109375" style="1" customWidth="1"/>
    <col min="12550" max="12551" width="10.85546875" style="1" customWidth="1"/>
    <col min="12552" max="12552" width="54.42578125" style="1" customWidth="1"/>
    <col min="12553" max="12553" width="19.42578125" style="1" customWidth="1"/>
    <col min="12554" max="12554" width="14.28515625" style="1" customWidth="1"/>
    <col min="12555" max="12555" width="13.5703125" style="1" customWidth="1"/>
    <col min="12556" max="12556" width="64.42578125" style="1" customWidth="1"/>
    <col min="12557" max="12557" width="20.5703125" style="1" customWidth="1"/>
    <col min="12558" max="12558" width="10.140625" style="1" customWidth="1"/>
    <col min="12559" max="12559" width="9.140625" style="1"/>
    <col min="12560" max="12561" width="12.85546875" style="1" bestFit="1" customWidth="1"/>
    <col min="12562" max="12802" width="9.140625" style="1"/>
    <col min="12803" max="12803" width="7.28515625" style="1" customWidth="1"/>
    <col min="12804" max="12804" width="6" style="1" customWidth="1"/>
    <col min="12805" max="12805" width="8.7109375" style="1" customWidth="1"/>
    <col min="12806" max="12807" width="10.85546875" style="1" customWidth="1"/>
    <col min="12808" max="12808" width="54.42578125" style="1" customWidth="1"/>
    <col min="12809" max="12809" width="19.42578125" style="1" customWidth="1"/>
    <col min="12810" max="12810" width="14.28515625" style="1" customWidth="1"/>
    <col min="12811" max="12811" width="13.5703125" style="1" customWidth="1"/>
    <col min="12812" max="12812" width="64.42578125" style="1" customWidth="1"/>
    <col min="12813" max="12813" width="20.5703125" style="1" customWidth="1"/>
    <col min="12814" max="12814" width="10.140625" style="1" customWidth="1"/>
    <col min="12815" max="12815" width="9.140625" style="1"/>
    <col min="12816" max="12817" width="12.85546875" style="1" bestFit="1" customWidth="1"/>
    <col min="12818" max="13058" width="9.140625" style="1"/>
    <col min="13059" max="13059" width="7.28515625" style="1" customWidth="1"/>
    <col min="13060" max="13060" width="6" style="1" customWidth="1"/>
    <col min="13061" max="13061" width="8.7109375" style="1" customWidth="1"/>
    <col min="13062" max="13063" width="10.85546875" style="1" customWidth="1"/>
    <col min="13064" max="13064" width="54.42578125" style="1" customWidth="1"/>
    <col min="13065" max="13065" width="19.42578125" style="1" customWidth="1"/>
    <col min="13066" max="13066" width="14.28515625" style="1" customWidth="1"/>
    <col min="13067" max="13067" width="13.5703125" style="1" customWidth="1"/>
    <col min="13068" max="13068" width="64.42578125" style="1" customWidth="1"/>
    <col min="13069" max="13069" width="20.5703125" style="1" customWidth="1"/>
    <col min="13070" max="13070" width="10.140625" style="1" customWidth="1"/>
    <col min="13071" max="13071" width="9.140625" style="1"/>
    <col min="13072" max="13073" width="12.85546875" style="1" bestFit="1" customWidth="1"/>
    <col min="13074" max="13314" width="9.140625" style="1"/>
    <col min="13315" max="13315" width="7.28515625" style="1" customWidth="1"/>
    <col min="13316" max="13316" width="6" style="1" customWidth="1"/>
    <col min="13317" max="13317" width="8.7109375" style="1" customWidth="1"/>
    <col min="13318" max="13319" width="10.85546875" style="1" customWidth="1"/>
    <col min="13320" max="13320" width="54.42578125" style="1" customWidth="1"/>
    <col min="13321" max="13321" width="19.42578125" style="1" customWidth="1"/>
    <col min="13322" max="13322" width="14.28515625" style="1" customWidth="1"/>
    <col min="13323" max="13323" width="13.5703125" style="1" customWidth="1"/>
    <col min="13324" max="13324" width="64.42578125" style="1" customWidth="1"/>
    <col min="13325" max="13325" width="20.5703125" style="1" customWidth="1"/>
    <col min="13326" max="13326" width="10.140625" style="1" customWidth="1"/>
    <col min="13327" max="13327" width="9.140625" style="1"/>
    <col min="13328" max="13329" width="12.85546875" style="1" bestFit="1" customWidth="1"/>
    <col min="13330" max="13570" width="9.140625" style="1"/>
    <col min="13571" max="13571" width="7.28515625" style="1" customWidth="1"/>
    <col min="13572" max="13572" width="6" style="1" customWidth="1"/>
    <col min="13573" max="13573" width="8.7109375" style="1" customWidth="1"/>
    <col min="13574" max="13575" width="10.85546875" style="1" customWidth="1"/>
    <col min="13576" max="13576" width="54.42578125" style="1" customWidth="1"/>
    <col min="13577" max="13577" width="19.42578125" style="1" customWidth="1"/>
    <col min="13578" max="13578" width="14.28515625" style="1" customWidth="1"/>
    <col min="13579" max="13579" width="13.5703125" style="1" customWidth="1"/>
    <col min="13580" max="13580" width="64.42578125" style="1" customWidth="1"/>
    <col min="13581" max="13581" width="20.5703125" style="1" customWidth="1"/>
    <col min="13582" max="13582" width="10.140625" style="1" customWidth="1"/>
    <col min="13583" max="13583" width="9.140625" style="1"/>
    <col min="13584" max="13585" width="12.85546875" style="1" bestFit="1" customWidth="1"/>
    <col min="13586" max="13826" width="9.140625" style="1"/>
    <col min="13827" max="13827" width="7.28515625" style="1" customWidth="1"/>
    <col min="13828" max="13828" width="6" style="1" customWidth="1"/>
    <col min="13829" max="13829" width="8.7109375" style="1" customWidth="1"/>
    <col min="13830" max="13831" width="10.85546875" style="1" customWidth="1"/>
    <col min="13832" max="13832" width="54.42578125" style="1" customWidth="1"/>
    <col min="13833" max="13833" width="19.42578125" style="1" customWidth="1"/>
    <col min="13834" max="13834" width="14.28515625" style="1" customWidth="1"/>
    <col min="13835" max="13835" width="13.5703125" style="1" customWidth="1"/>
    <col min="13836" max="13836" width="64.42578125" style="1" customWidth="1"/>
    <col min="13837" max="13837" width="20.5703125" style="1" customWidth="1"/>
    <col min="13838" max="13838" width="10.140625" style="1" customWidth="1"/>
    <col min="13839" max="13839" width="9.140625" style="1"/>
    <col min="13840" max="13841" width="12.85546875" style="1" bestFit="1" customWidth="1"/>
    <col min="13842" max="14082" width="9.140625" style="1"/>
    <col min="14083" max="14083" width="7.28515625" style="1" customWidth="1"/>
    <col min="14084" max="14084" width="6" style="1" customWidth="1"/>
    <col min="14085" max="14085" width="8.7109375" style="1" customWidth="1"/>
    <col min="14086" max="14087" width="10.85546875" style="1" customWidth="1"/>
    <col min="14088" max="14088" width="54.42578125" style="1" customWidth="1"/>
    <col min="14089" max="14089" width="19.42578125" style="1" customWidth="1"/>
    <col min="14090" max="14090" width="14.28515625" style="1" customWidth="1"/>
    <col min="14091" max="14091" width="13.5703125" style="1" customWidth="1"/>
    <col min="14092" max="14092" width="64.42578125" style="1" customWidth="1"/>
    <col min="14093" max="14093" width="20.5703125" style="1" customWidth="1"/>
    <col min="14094" max="14094" width="10.140625" style="1" customWidth="1"/>
    <col min="14095" max="14095" width="9.140625" style="1"/>
    <col min="14096" max="14097" width="12.85546875" style="1" bestFit="1" customWidth="1"/>
    <col min="14098" max="14338" width="9.140625" style="1"/>
    <col min="14339" max="14339" width="7.28515625" style="1" customWidth="1"/>
    <col min="14340" max="14340" width="6" style="1" customWidth="1"/>
    <col min="14341" max="14341" width="8.7109375" style="1" customWidth="1"/>
    <col min="14342" max="14343" width="10.85546875" style="1" customWidth="1"/>
    <col min="14344" max="14344" width="54.42578125" style="1" customWidth="1"/>
    <col min="14345" max="14345" width="19.42578125" style="1" customWidth="1"/>
    <col min="14346" max="14346" width="14.28515625" style="1" customWidth="1"/>
    <col min="14347" max="14347" width="13.5703125" style="1" customWidth="1"/>
    <col min="14348" max="14348" width="64.42578125" style="1" customWidth="1"/>
    <col min="14349" max="14349" width="20.5703125" style="1" customWidth="1"/>
    <col min="14350" max="14350" width="10.140625" style="1" customWidth="1"/>
    <col min="14351" max="14351" width="9.140625" style="1"/>
    <col min="14352" max="14353" width="12.85546875" style="1" bestFit="1" customWidth="1"/>
    <col min="14354" max="14594" width="9.140625" style="1"/>
    <col min="14595" max="14595" width="7.28515625" style="1" customWidth="1"/>
    <col min="14596" max="14596" width="6" style="1" customWidth="1"/>
    <col min="14597" max="14597" width="8.7109375" style="1" customWidth="1"/>
    <col min="14598" max="14599" width="10.85546875" style="1" customWidth="1"/>
    <col min="14600" max="14600" width="54.42578125" style="1" customWidth="1"/>
    <col min="14601" max="14601" width="19.42578125" style="1" customWidth="1"/>
    <col min="14602" max="14602" width="14.28515625" style="1" customWidth="1"/>
    <col min="14603" max="14603" width="13.5703125" style="1" customWidth="1"/>
    <col min="14604" max="14604" width="64.42578125" style="1" customWidth="1"/>
    <col min="14605" max="14605" width="20.5703125" style="1" customWidth="1"/>
    <col min="14606" max="14606" width="10.140625" style="1" customWidth="1"/>
    <col min="14607" max="14607" width="9.140625" style="1"/>
    <col min="14608" max="14609" width="12.85546875" style="1" bestFit="1" customWidth="1"/>
    <col min="14610" max="14850" width="9.140625" style="1"/>
    <col min="14851" max="14851" width="7.28515625" style="1" customWidth="1"/>
    <col min="14852" max="14852" width="6" style="1" customWidth="1"/>
    <col min="14853" max="14853" width="8.7109375" style="1" customWidth="1"/>
    <col min="14854" max="14855" width="10.85546875" style="1" customWidth="1"/>
    <col min="14856" max="14856" width="54.42578125" style="1" customWidth="1"/>
    <col min="14857" max="14857" width="19.42578125" style="1" customWidth="1"/>
    <col min="14858" max="14858" width="14.28515625" style="1" customWidth="1"/>
    <col min="14859" max="14859" width="13.5703125" style="1" customWidth="1"/>
    <col min="14860" max="14860" width="64.42578125" style="1" customWidth="1"/>
    <col min="14861" max="14861" width="20.5703125" style="1" customWidth="1"/>
    <col min="14862" max="14862" width="10.140625" style="1" customWidth="1"/>
    <col min="14863" max="14863" width="9.140625" style="1"/>
    <col min="14864" max="14865" width="12.85546875" style="1" bestFit="1" customWidth="1"/>
    <col min="14866" max="15106" width="9.140625" style="1"/>
    <col min="15107" max="15107" width="7.28515625" style="1" customWidth="1"/>
    <col min="15108" max="15108" width="6" style="1" customWidth="1"/>
    <col min="15109" max="15109" width="8.7109375" style="1" customWidth="1"/>
    <col min="15110" max="15111" width="10.85546875" style="1" customWidth="1"/>
    <col min="15112" max="15112" width="54.42578125" style="1" customWidth="1"/>
    <col min="15113" max="15113" width="19.42578125" style="1" customWidth="1"/>
    <col min="15114" max="15114" width="14.28515625" style="1" customWidth="1"/>
    <col min="15115" max="15115" width="13.5703125" style="1" customWidth="1"/>
    <col min="15116" max="15116" width="64.42578125" style="1" customWidth="1"/>
    <col min="15117" max="15117" width="20.5703125" style="1" customWidth="1"/>
    <col min="15118" max="15118" width="10.140625" style="1" customWidth="1"/>
    <col min="15119" max="15119" width="9.140625" style="1"/>
    <col min="15120" max="15121" width="12.85546875" style="1" bestFit="1" customWidth="1"/>
    <col min="15122" max="15362" width="9.140625" style="1"/>
    <col min="15363" max="15363" width="7.28515625" style="1" customWidth="1"/>
    <col min="15364" max="15364" width="6" style="1" customWidth="1"/>
    <col min="15365" max="15365" width="8.7109375" style="1" customWidth="1"/>
    <col min="15366" max="15367" width="10.85546875" style="1" customWidth="1"/>
    <col min="15368" max="15368" width="54.42578125" style="1" customWidth="1"/>
    <col min="15369" max="15369" width="19.42578125" style="1" customWidth="1"/>
    <col min="15370" max="15370" width="14.28515625" style="1" customWidth="1"/>
    <col min="15371" max="15371" width="13.5703125" style="1" customWidth="1"/>
    <col min="15372" max="15372" width="64.42578125" style="1" customWidth="1"/>
    <col min="15373" max="15373" width="20.5703125" style="1" customWidth="1"/>
    <col min="15374" max="15374" width="10.140625" style="1" customWidth="1"/>
    <col min="15375" max="15375" width="9.140625" style="1"/>
    <col min="15376" max="15377" width="12.85546875" style="1" bestFit="1" customWidth="1"/>
    <col min="15378" max="15618" width="9.140625" style="1"/>
    <col min="15619" max="15619" width="7.28515625" style="1" customWidth="1"/>
    <col min="15620" max="15620" width="6" style="1" customWidth="1"/>
    <col min="15621" max="15621" width="8.7109375" style="1" customWidth="1"/>
    <col min="15622" max="15623" width="10.85546875" style="1" customWidth="1"/>
    <col min="15624" max="15624" width="54.42578125" style="1" customWidth="1"/>
    <col min="15625" max="15625" width="19.42578125" style="1" customWidth="1"/>
    <col min="15626" max="15626" width="14.28515625" style="1" customWidth="1"/>
    <col min="15627" max="15627" width="13.5703125" style="1" customWidth="1"/>
    <col min="15628" max="15628" width="64.42578125" style="1" customWidth="1"/>
    <col min="15629" max="15629" width="20.5703125" style="1" customWidth="1"/>
    <col min="15630" max="15630" width="10.140625" style="1" customWidth="1"/>
    <col min="15631" max="15631" width="9.140625" style="1"/>
    <col min="15632" max="15633" width="12.85546875" style="1" bestFit="1" customWidth="1"/>
    <col min="15634" max="15874" width="9.140625" style="1"/>
    <col min="15875" max="15875" width="7.28515625" style="1" customWidth="1"/>
    <col min="15876" max="15876" width="6" style="1" customWidth="1"/>
    <col min="15877" max="15877" width="8.7109375" style="1" customWidth="1"/>
    <col min="15878" max="15879" width="10.85546875" style="1" customWidth="1"/>
    <col min="15880" max="15880" width="54.42578125" style="1" customWidth="1"/>
    <col min="15881" max="15881" width="19.42578125" style="1" customWidth="1"/>
    <col min="15882" max="15882" width="14.28515625" style="1" customWidth="1"/>
    <col min="15883" max="15883" width="13.5703125" style="1" customWidth="1"/>
    <col min="15884" max="15884" width="64.42578125" style="1" customWidth="1"/>
    <col min="15885" max="15885" width="20.5703125" style="1" customWidth="1"/>
    <col min="15886" max="15886" width="10.140625" style="1" customWidth="1"/>
    <col min="15887" max="15887" width="9.140625" style="1"/>
    <col min="15888" max="15889" width="12.85546875" style="1" bestFit="1" customWidth="1"/>
    <col min="15890" max="16130" width="9.140625" style="1"/>
    <col min="16131" max="16131" width="7.28515625" style="1" customWidth="1"/>
    <col min="16132" max="16132" width="6" style="1" customWidth="1"/>
    <col min="16133" max="16133" width="8.7109375" style="1" customWidth="1"/>
    <col min="16134" max="16135" width="10.85546875" style="1" customWidth="1"/>
    <col min="16136" max="16136" width="54.42578125" style="1" customWidth="1"/>
    <col min="16137" max="16137" width="19.42578125" style="1" customWidth="1"/>
    <col min="16138" max="16138" width="14.28515625" style="1" customWidth="1"/>
    <col min="16139" max="16139" width="13.5703125" style="1" customWidth="1"/>
    <col min="16140" max="16140" width="64.42578125" style="1" customWidth="1"/>
    <col min="16141" max="16141" width="20.5703125" style="1" customWidth="1"/>
    <col min="16142" max="16142" width="10.140625" style="1" customWidth="1"/>
    <col min="16143" max="16143" width="9.140625" style="1"/>
    <col min="16144" max="16145" width="12.85546875" style="1" bestFit="1" customWidth="1"/>
    <col min="16146" max="16384" width="9.140625" style="1"/>
  </cols>
  <sheetData>
    <row r="1" spans="2:9" ht="46.5" customHeight="1">
      <c r="C1" s="51" t="s">
        <v>179</v>
      </c>
    </row>
    <row r="2" spans="2:9" ht="32.25" customHeight="1">
      <c r="C2" s="80" t="s">
        <v>234</v>
      </c>
      <c r="D2" s="80"/>
      <c r="E2" s="80"/>
      <c r="F2" s="80"/>
      <c r="G2" s="80"/>
      <c r="H2" s="80"/>
      <c r="I2" s="2"/>
    </row>
    <row r="3" spans="2:9" ht="39.75" customHeight="1">
      <c r="C3" s="3" t="s">
        <v>0</v>
      </c>
      <c r="D3" s="3" t="s">
        <v>1</v>
      </c>
      <c r="E3" s="3" t="s">
        <v>2</v>
      </c>
      <c r="F3" s="3" t="s">
        <v>3</v>
      </c>
      <c r="G3" s="3" t="s">
        <v>176</v>
      </c>
      <c r="H3" s="3" t="s">
        <v>177</v>
      </c>
      <c r="I3" s="52" t="s">
        <v>178</v>
      </c>
    </row>
    <row r="4" spans="2:9" ht="17.100000000000001" customHeight="1">
      <c r="C4" s="4" t="s">
        <v>9</v>
      </c>
      <c r="D4" s="4"/>
      <c r="E4" s="4"/>
      <c r="F4" s="5" t="s">
        <v>10</v>
      </c>
      <c r="G4" s="6">
        <v>5351600</v>
      </c>
      <c r="H4" s="6">
        <v>0</v>
      </c>
      <c r="I4" s="16">
        <v>5351600</v>
      </c>
    </row>
    <row r="5" spans="2:9" ht="17.100000000000001" customHeight="1">
      <c r="C5" s="7"/>
      <c r="D5" s="8" t="s">
        <v>11</v>
      </c>
      <c r="E5" s="9"/>
      <c r="F5" s="10" t="s">
        <v>12</v>
      </c>
      <c r="G5" s="11">
        <v>5351600</v>
      </c>
      <c r="H5" s="11">
        <v>0</v>
      </c>
      <c r="I5" s="15">
        <v>5351600</v>
      </c>
    </row>
    <row r="6" spans="2:9" ht="17.100000000000001" customHeight="1">
      <c r="C6" s="12"/>
      <c r="D6" s="12"/>
      <c r="E6" s="13" t="s">
        <v>48</v>
      </c>
      <c r="F6" s="14" t="s">
        <v>49</v>
      </c>
      <c r="G6" s="47">
        <v>0</v>
      </c>
      <c r="H6" s="47">
        <v>3000</v>
      </c>
      <c r="I6" s="53">
        <v>3000</v>
      </c>
    </row>
    <row r="7" spans="2:9" ht="17.100000000000001" customHeight="1">
      <c r="C7" s="12"/>
      <c r="D7" s="12"/>
      <c r="E7" s="13" t="s">
        <v>4</v>
      </c>
      <c r="F7" s="14" t="s">
        <v>5</v>
      </c>
      <c r="G7" s="47">
        <v>300000</v>
      </c>
      <c r="H7" s="47">
        <v>-3000</v>
      </c>
      <c r="I7" s="53">
        <v>297000</v>
      </c>
    </row>
    <row r="8" spans="2:9" ht="17.100000000000001" customHeight="1">
      <c r="C8" s="4" t="s">
        <v>115</v>
      </c>
      <c r="D8" s="4"/>
      <c r="E8" s="4"/>
      <c r="F8" s="5" t="s">
        <v>116</v>
      </c>
      <c r="G8" s="48">
        <v>8781700</v>
      </c>
      <c r="H8" s="48">
        <v>0</v>
      </c>
      <c r="I8" s="16">
        <v>8781700</v>
      </c>
    </row>
    <row r="9" spans="2:9" ht="17.100000000000001" customHeight="1">
      <c r="C9" s="7"/>
      <c r="D9" s="8" t="s">
        <v>121</v>
      </c>
      <c r="E9" s="9"/>
      <c r="F9" s="10" t="s">
        <v>122</v>
      </c>
      <c r="G9" s="49">
        <v>316800</v>
      </c>
      <c r="H9" s="49">
        <v>0</v>
      </c>
      <c r="I9" s="15">
        <v>316800</v>
      </c>
    </row>
    <row r="10" spans="2:9" ht="17.100000000000001" customHeight="1">
      <c r="C10" s="12"/>
      <c r="D10" s="12"/>
      <c r="E10" s="13" t="s">
        <v>16</v>
      </c>
      <c r="F10" s="14" t="s">
        <v>17</v>
      </c>
      <c r="G10" s="50">
        <v>16000</v>
      </c>
      <c r="H10" s="50">
        <v>300</v>
      </c>
      <c r="I10" s="53">
        <v>16300</v>
      </c>
    </row>
    <row r="11" spans="2:9" ht="17.100000000000001" customHeight="1">
      <c r="C11" s="12"/>
      <c r="D11" s="12"/>
      <c r="E11" s="13" t="s">
        <v>107</v>
      </c>
      <c r="F11" s="14" t="s">
        <v>108</v>
      </c>
      <c r="G11" s="50">
        <v>18800</v>
      </c>
      <c r="H11" s="50">
        <v>-300</v>
      </c>
      <c r="I11" s="53">
        <v>18500</v>
      </c>
    </row>
    <row r="12" spans="2:9" ht="17.100000000000001" customHeight="1">
      <c r="C12" s="7"/>
      <c r="D12" s="8" t="s">
        <v>123</v>
      </c>
      <c r="E12" s="9"/>
      <c r="F12" s="10" t="s">
        <v>124</v>
      </c>
      <c r="G12" s="49">
        <v>888300</v>
      </c>
      <c r="H12" s="49">
        <v>0</v>
      </c>
      <c r="I12" s="15">
        <v>888300</v>
      </c>
    </row>
    <row r="13" spans="2:9" ht="17.100000000000001" customHeight="1">
      <c r="C13" s="12"/>
      <c r="D13" s="12"/>
      <c r="E13" s="13" t="s">
        <v>16</v>
      </c>
      <c r="F13" s="14" t="s">
        <v>17</v>
      </c>
      <c r="G13" s="50">
        <v>44500</v>
      </c>
      <c r="H13" s="50">
        <v>100</v>
      </c>
      <c r="I13" s="53">
        <v>44600</v>
      </c>
    </row>
    <row r="14" spans="2:9" ht="17.100000000000001" customHeight="1">
      <c r="C14" s="12"/>
      <c r="D14" s="12"/>
      <c r="E14" s="13" t="s">
        <v>41</v>
      </c>
      <c r="F14" s="14" t="s">
        <v>42</v>
      </c>
      <c r="G14" s="50">
        <v>1400</v>
      </c>
      <c r="H14" s="50">
        <v>-100</v>
      </c>
      <c r="I14" s="53">
        <v>1300</v>
      </c>
    </row>
    <row r="15" spans="2:9" ht="3.75" hidden="1" customHeight="1">
      <c r="B15" s="83"/>
      <c r="C15" s="83"/>
      <c r="D15" s="83"/>
      <c r="E15" s="83"/>
      <c r="F15" s="83"/>
      <c r="G15" s="18"/>
      <c r="H15" s="18"/>
      <c r="I15" s="17"/>
    </row>
    <row r="16" spans="2:9" ht="17.100000000000001" customHeight="1">
      <c r="C16" s="4" t="s">
        <v>133</v>
      </c>
      <c r="D16" s="4"/>
      <c r="E16" s="4"/>
      <c r="F16" s="5" t="s">
        <v>134</v>
      </c>
      <c r="G16" s="48">
        <v>5784547</v>
      </c>
      <c r="H16" s="48">
        <v>0</v>
      </c>
      <c r="I16" s="16">
        <v>5784547</v>
      </c>
    </row>
    <row r="17" spans="2:11" ht="17.100000000000001" customHeight="1">
      <c r="C17" s="7"/>
      <c r="D17" s="8" t="s">
        <v>139</v>
      </c>
      <c r="E17" s="9"/>
      <c r="F17" s="10" t="s">
        <v>140</v>
      </c>
      <c r="G17" s="49">
        <v>4654268</v>
      </c>
      <c r="H17" s="49">
        <v>0</v>
      </c>
      <c r="I17" s="15">
        <v>4654268</v>
      </c>
    </row>
    <row r="18" spans="2:11" ht="17.100000000000001" customHeight="1">
      <c r="C18" s="12"/>
      <c r="D18" s="12"/>
      <c r="E18" s="13" t="s">
        <v>16</v>
      </c>
      <c r="F18" s="14" t="s">
        <v>17</v>
      </c>
      <c r="G18" s="50">
        <v>142400</v>
      </c>
      <c r="H18" s="50">
        <v>100</v>
      </c>
      <c r="I18" s="53">
        <v>142500</v>
      </c>
    </row>
    <row r="19" spans="2:11" ht="17.100000000000001" customHeight="1">
      <c r="C19" s="12"/>
      <c r="D19" s="12"/>
      <c r="E19" s="13" t="s">
        <v>24</v>
      </c>
      <c r="F19" s="14" t="s">
        <v>25</v>
      </c>
      <c r="G19" s="50">
        <v>65000</v>
      </c>
      <c r="H19" s="50">
        <v>-100</v>
      </c>
      <c r="I19" s="53">
        <v>64900</v>
      </c>
    </row>
    <row r="20" spans="2:11" ht="5.45" customHeight="1">
      <c r="C20" s="81"/>
      <c r="D20" s="81"/>
      <c r="E20" s="81"/>
      <c r="G20" s="18"/>
      <c r="H20" s="18"/>
      <c r="I20" s="18"/>
    </row>
    <row r="21" spans="2:11" ht="17.100000000000001" customHeight="1">
      <c r="C21" s="82" t="s">
        <v>160</v>
      </c>
      <c r="D21" s="82"/>
      <c r="E21" s="82"/>
      <c r="F21" s="82"/>
      <c r="G21" s="19">
        <v>85739595</v>
      </c>
      <c r="H21" s="19">
        <v>0</v>
      </c>
      <c r="I21" s="19">
        <v>85739595</v>
      </c>
      <c r="K21" s="20"/>
    </row>
    <row r="22" spans="2:11" ht="20.25" customHeight="1">
      <c r="B22" s="83"/>
      <c r="C22" s="83"/>
      <c r="D22" s="83"/>
      <c r="E22" s="83"/>
      <c r="F22" s="83"/>
    </row>
    <row r="23" spans="2:11" ht="15.75" customHeight="1">
      <c r="B23" s="83"/>
      <c r="C23" s="83"/>
      <c r="D23" s="83"/>
      <c r="E23" s="83"/>
      <c r="F23" s="83"/>
    </row>
    <row r="24" spans="2:11" ht="11.65" customHeight="1">
      <c r="B24" s="83"/>
      <c r="C24" s="83"/>
      <c r="D24" s="83"/>
      <c r="E24" s="83"/>
      <c r="F24" s="83"/>
    </row>
    <row r="25" spans="2:11">
      <c r="F25" s="21"/>
      <c r="G25" s="21"/>
      <c r="H25" s="21"/>
      <c r="I25" s="21"/>
    </row>
    <row r="26" spans="2:11">
      <c r="F26" s="21"/>
      <c r="G26" s="21"/>
      <c r="H26" s="21"/>
      <c r="I26" s="21"/>
    </row>
    <row r="27" spans="2:11">
      <c r="F27" s="21"/>
      <c r="G27" s="21"/>
      <c r="H27" s="21"/>
      <c r="I27" s="21"/>
    </row>
    <row r="28" spans="2:11">
      <c r="F28" s="21"/>
      <c r="G28" s="21"/>
      <c r="H28" s="21"/>
      <c r="I28" s="21"/>
    </row>
    <row r="29" spans="2:11">
      <c r="F29" s="21"/>
      <c r="G29" s="21"/>
      <c r="H29" s="21"/>
      <c r="I29" s="21"/>
    </row>
    <row r="30" spans="2:11">
      <c r="F30" s="21"/>
      <c r="G30" s="21"/>
      <c r="H30" s="21"/>
      <c r="I30" s="21"/>
    </row>
    <row r="31" spans="2:11">
      <c r="F31" s="21"/>
      <c r="G31" s="21"/>
      <c r="H31" s="21"/>
      <c r="I31" s="21"/>
    </row>
    <row r="34" spans="6:16">
      <c r="F34" s="21"/>
      <c r="G34" s="21"/>
      <c r="H34" s="21"/>
      <c r="I34" s="21"/>
    </row>
    <row r="36" spans="6:16" ht="18.75">
      <c r="K36" s="77" t="s">
        <v>161</v>
      </c>
      <c r="L36" s="77"/>
      <c r="M36" s="77"/>
      <c r="N36" s="77"/>
    </row>
    <row r="37" spans="6:16" ht="15.75">
      <c r="K37" s="22"/>
      <c r="L37" s="22"/>
      <c r="M37" s="22"/>
      <c r="N37" s="22"/>
    </row>
    <row r="38" spans="6:16" ht="33.75" customHeight="1">
      <c r="K38" s="23" t="s">
        <v>162</v>
      </c>
      <c r="L38" s="24" t="s">
        <v>163</v>
      </c>
      <c r="M38" s="25" t="s">
        <v>164</v>
      </c>
      <c r="N38" s="26" t="s">
        <v>165</v>
      </c>
    </row>
    <row r="39" spans="6:16">
      <c r="K39" s="27">
        <v>1</v>
      </c>
      <c r="L39" s="28">
        <v>2</v>
      </c>
      <c r="M39" s="29">
        <v>3</v>
      </c>
      <c r="N39" s="29">
        <v>5</v>
      </c>
    </row>
    <row r="40" spans="6:16" ht="54.75" customHeight="1">
      <c r="K40" s="30" t="s">
        <v>156</v>
      </c>
      <c r="L40" s="31" t="s">
        <v>157</v>
      </c>
      <c r="M40" s="32" t="e">
        <f>#REF!</f>
        <v>#REF!</v>
      </c>
      <c r="N40" s="33" t="e">
        <f>M40/M126</f>
        <v>#REF!</v>
      </c>
    </row>
    <row r="41" spans="6:16" ht="58.5" customHeight="1">
      <c r="K41" s="30" t="s">
        <v>101</v>
      </c>
      <c r="L41" s="31" t="s">
        <v>102</v>
      </c>
      <c r="M41" s="32" t="e">
        <f>#REF!+#REF!+#REF!</f>
        <v>#REF!</v>
      </c>
      <c r="N41" s="33" t="e">
        <f>M41/M126</f>
        <v>#REF!</v>
      </c>
      <c r="P41" s="21"/>
    </row>
    <row r="42" spans="6:16" ht="57.75" customHeight="1">
      <c r="K42" s="30" t="s">
        <v>103</v>
      </c>
      <c r="L42" s="31" t="s">
        <v>104</v>
      </c>
      <c r="M42" s="32" t="e">
        <f>#REF!</f>
        <v>#REF!</v>
      </c>
      <c r="N42" s="33" t="e">
        <f>M42/M126</f>
        <v>#REF!</v>
      </c>
    </row>
    <row r="43" spans="6:16" ht="58.5" customHeight="1">
      <c r="K43" s="30" t="s">
        <v>113</v>
      </c>
      <c r="L43" s="34" t="s">
        <v>114</v>
      </c>
      <c r="M43" s="32" t="e">
        <f>#REF!+#REF!+#REF!+#REF!</f>
        <v>#REF!</v>
      </c>
      <c r="N43" s="33" t="e">
        <f>M43/M126</f>
        <v>#REF!</v>
      </c>
    </row>
    <row r="44" spans="6:16" ht="31.5">
      <c r="K44" s="30" t="s">
        <v>99</v>
      </c>
      <c r="L44" s="31" t="s">
        <v>100</v>
      </c>
      <c r="M44" s="32" t="e">
        <f>#REF!+#REF!+#REF!+#REF!</f>
        <v>#REF!</v>
      </c>
      <c r="N44" s="33" t="e">
        <f>M44/M126</f>
        <v>#REF!</v>
      </c>
    </row>
    <row r="45" spans="6:16" ht="37.5" customHeight="1">
      <c r="K45" s="30" t="s">
        <v>135</v>
      </c>
      <c r="L45" s="35" t="s">
        <v>136</v>
      </c>
      <c r="M45" s="32" t="e">
        <f>#REF!</f>
        <v>#REF!</v>
      </c>
      <c r="N45" s="33" t="e">
        <f>M45/M126</f>
        <v>#REF!</v>
      </c>
    </row>
    <row r="46" spans="6:16" ht="38.25" customHeight="1">
      <c r="K46" s="30" t="s">
        <v>137</v>
      </c>
      <c r="L46" s="35" t="s">
        <v>138</v>
      </c>
      <c r="M46" s="32" t="e">
        <f>#REF!</f>
        <v>#REF!</v>
      </c>
      <c r="N46" s="33" t="e">
        <f>M46/M126</f>
        <v>#REF!</v>
      </c>
    </row>
    <row r="47" spans="6:16" ht="39.75" customHeight="1">
      <c r="K47" s="30" t="s">
        <v>63</v>
      </c>
      <c r="L47" s="35" t="s">
        <v>166</v>
      </c>
      <c r="M47" s="32" t="e">
        <f>+#REF!+#REF!+#REF!</f>
        <v>#REF!</v>
      </c>
      <c r="N47" s="33" t="e">
        <f>M47/M126</f>
        <v>#REF!</v>
      </c>
    </row>
    <row r="48" spans="6:16" ht="54" customHeight="1">
      <c r="K48" s="30" t="s">
        <v>6</v>
      </c>
      <c r="L48" s="34" t="s">
        <v>7</v>
      </c>
      <c r="M48" s="32" t="e">
        <f>+#REF!</f>
        <v>#REF!</v>
      </c>
      <c r="N48" s="33" t="e">
        <f>M48/M126</f>
        <v>#REF!</v>
      </c>
    </row>
    <row r="49" spans="11:14" ht="15.75">
      <c r="K49" s="30" t="s">
        <v>13</v>
      </c>
      <c r="L49" s="31" t="s">
        <v>167</v>
      </c>
      <c r="M49" s="32" t="e">
        <f>#REF!+#REF!+#REF!+#REF!+#REF!+#REF!+#REF!+#REF!+#REF!+#REF!+#REF!+#REF!+#REF!+#REF!+#REF!+#REF!+#REF!+#REF!+#REF!+#REF!+#REF!+#REF!+#REF!</f>
        <v>#REF!</v>
      </c>
      <c r="N49" s="33" t="e">
        <f>M49/M126</f>
        <v>#REF!</v>
      </c>
    </row>
    <row r="50" spans="11:14" ht="15.75">
      <c r="K50" s="30" t="s">
        <v>141</v>
      </c>
      <c r="L50" s="31" t="s">
        <v>142</v>
      </c>
      <c r="M50" s="32" t="e">
        <f>#REF!</f>
        <v>#REF!</v>
      </c>
      <c r="N50" s="33" t="e">
        <f>M50/M126</f>
        <v>#REF!</v>
      </c>
    </row>
    <row r="51" spans="11:14" ht="15.75">
      <c r="K51" s="30" t="s">
        <v>143</v>
      </c>
      <c r="L51" s="31" t="s">
        <v>142</v>
      </c>
      <c r="M51" s="32" t="e">
        <f>+#REF!</f>
        <v>#REF!</v>
      </c>
      <c r="N51" s="33" t="e">
        <f>M51/M126</f>
        <v>#REF!</v>
      </c>
    </row>
    <row r="52" spans="11:14" ht="15.75">
      <c r="K52" s="30" t="s">
        <v>8</v>
      </c>
      <c r="L52" s="31" t="s">
        <v>142</v>
      </c>
      <c r="M52" s="36" t="e">
        <f>#REF!+#REF!+#REF!</f>
        <v>#REF!</v>
      </c>
      <c r="N52" s="33" t="e">
        <f>M52/M126</f>
        <v>#REF!</v>
      </c>
    </row>
    <row r="53" spans="11:14" ht="15.75">
      <c r="K53" s="30" t="s">
        <v>77</v>
      </c>
      <c r="L53" s="34" t="s">
        <v>78</v>
      </c>
      <c r="M53" s="36" t="e">
        <f>#REF!</f>
        <v>#REF!</v>
      </c>
      <c r="N53" s="33" t="e">
        <f>M53/M126</f>
        <v>#REF!</v>
      </c>
    </row>
    <row r="54" spans="11:14" ht="36.75" customHeight="1">
      <c r="K54" s="30" t="s">
        <v>79</v>
      </c>
      <c r="L54" s="31" t="s">
        <v>80</v>
      </c>
      <c r="M54" s="32" t="e">
        <f>#REF!</f>
        <v>#REF!</v>
      </c>
      <c r="N54" s="33" t="e">
        <f>M54/M126</f>
        <v>#REF!</v>
      </c>
    </row>
    <row r="55" spans="11:14" ht="15.75">
      <c r="K55" s="30" t="s">
        <v>117</v>
      </c>
      <c r="L55" s="31" t="s">
        <v>118</v>
      </c>
      <c r="M55" s="37" t="e">
        <f>#REF!+#REF!</f>
        <v>#REF!</v>
      </c>
      <c r="N55" s="33" t="e">
        <f>M55/M126</f>
        <v>#REF!</v>
      </c>
    </row>
    <row r="56" spans="11:14" ht="15.75">
      <c r="K56" s="30" t="s">
        <v>154</v>
      </c>
      <c r="L56" s="31" t="s">
        <v>155</v>
      </c>
      <c r="M56" s="32" t="e">
        <f>#REF!</f>
        <v>#REF!</v>
      </c>
      <c r="N56" s="33" t="e">
        <f>M56/M126</f>
        <v>#REF!</v>
      </c>
    </row>
    <row r="57" spans="11:14" ht="15.75">
      <c r="K57" s="30" t="s">
        <v>14</v>
      </c>
      <c r="L57" s="38" t="s">
        <v>15</v>
      </c>
      <c r="M57" s="32" t="e">
        <f>#REF!+#REF!+#REF!+#REF!+#REF!+#REF!+#REF!+#REF!+#REF!+#REF!+#REF!+#REF!+#REF!+#REF!+#REF!+#REF!+#REF!+#REF!+#REF!+#REF!+#REF!+#REF!+#REF!+#REF!</f>
        <v>#REF!</v>
      </c>
      <c r="N57" s="33" t="e">
        <f>M57/M126</f>
        <v>#REF!</v>
      </c>
    </row>
    <row r="58" spans="11:14" ht="15.75">
      <c r="K58" s="30" t="s">
        <v>125</v>
      </c>
      <c r="L58" s="38" t="s">
        <v>15</v>
      </c>
      <c r="M58" s="32" t="e">
        <f>+#REF!+#REF!+#REF!</f>
        <v>#REF!</v>
      </c>
      <c r="N58" s="33" t="e">
        <f>M58/M126</f>
        <v>#REF!</v>
      </c>
    </row>
    <row r="59" spans="11:14" ht="15.75">
      <c r="K59" s="30" t="s">
        <v>126</v>
      </c>
      <c r="L59" s="38" t="s">
        <v>15</v>
      </c>
      <c r="M59" s="32" t="e">
        <f>#REF!+#REF!+#REF!</f>
        <v>#REF!</v>
      </c>
      <c r="N59" s="33" t="e">
        <f>M59/M126</f>
        <v>#REF!</v>
      </c>
    </row>
    <row r="60" spans="11:14" ht="15.75">
      <c r="K60" s="30" t="s">
        <v>57</v>
      </c>
      <c r="L60" s="38" t="s">
        <v>58</v>
      </c>
      <c r="M60" s="32" t="e">
        <f>#REF!+#REF!</f>
        <v>#REF!</v>
      </c>
      <c r="N60" s="33" t="e">
        <f>M60/M126</f>
        <v>#REF!</v>
      </c>
    </row>
    <row r="61" spans="11:14" ht="15.75">
      <c r="K61" s="30" t="s">
        <v>16</v>
      </c>
      <c r="L61" s="38" t="s">
        <v>168</v>
      </c>
      <c r="M61" s="32" t="e">
        <f>#REF!+#REF!+#REF!+#REF!+#REF!+#REF!+#REF!+#REF!+#REF!+#REF!+#REF!+#REF!+#REF!+#REF!+#REF!+#REF!+#REF!+#REF!+#REF!+#REF!+#REF!+#REF!+#REF!+#REF!</f>
        <v>#REF!</v>
      </c>
      <c r="N61" s="33" t="e">
        <f>M61/M126</f>
        <v>#REF!</v>
      </c>
    </row>
    <row r="62" spans="11:14" ht="15.75">
      <c r="K62" s="30" t="s">
        <v>146</v>
      </c>
      <c r="L62" s="38" t="s">
        <v>168</v>
      </c>
      <c r="M62" s="32" t="e">
        <f>+#REF!</f>
        <v>#REF!</v>
      </c>
      <c r="N62" s="33" t="e">
        <f>M62/M126</f>
        <v>#REF!</v>
      </c>
    </row>
    <row r="63" spans="11:14" ht="15.75">
      <c r="K63" s="30" t="s">
        <v>147</v>
      </c>
      <c r="L63" s="38" t="s">
        <v>168</v>
      </c>
      <c r="M63" s="32" t="e">
        <f>+#REF!</f>
        <v>#REF!</v>
      </c>
      <c r="N63" s="33" t="e">
        <f>M63/M126</f>
        <v>#REF!</v>
      </c>
    </row>
    <row r="64" spans="11:14" ht="31.5">
      <c r="K64" s="30" t="s">
        <v>81</v>
      </c>
      <c r="L64" s="38" t="s">
        <v>82</v>
      </c>
      <c r="M64" s="32" t="e">
        <f>#REF!</f>
        <v>#REF!</v>
      </c>
      <c r="N64" s="33" t="e">
        <f>M64/M126</f>
        <v>#REF!</v>
      </c>
    </row>
    <row r="65" spans="11:14" ht="38.25" customHeight="1">
      <c r="K65" s="30" t="s">
        <v>83</v>
      </c>
      <c r="L65" s="38" t="s">
        <v>84</v>
      </c>
      <c r="M65" s="32" t="e">
        <f>#REF!</f>
        <v>#REF!</v>
      </c>
      <c r="N65" s="33" t="e">
        <f>M65/M126</f>
        <v>#REF!</v>
      </c>
    </row>
    <row r="66" spans="11:14" ht="36.75" customHeight="1">
      <c r="K66" s="30" t="s">
        <v>85</v>
      </c>
      <c r="L66" s="38" t="s">
        <v>86</v>
      </c>
      <c r="M66" s="32" t="e">
        <f>#REF!</f>
        <v>#REF!</v>
      </c>
      <c r="N66" s="33" t="e">
        <f>M66/M126</f>
        <v>#REF!</v>
      </c>
    </row>
    <row r="67" spans="11:14" ht="15.75">
      <c r="K67" s="30" t="s">
        <v>18</v>
      </c>
      <c r="L67" s="38" t="s">
        <v>19</v>
      </c>
      <c r="M67" s="32" t="e">
        <f>#REF!+#REF!+#REF!+#REF!+#REF!+#REF!+#REF!+#REF!+#REF!+#REF!+#REF!+#REF!+#REF!+#REF!+#REF!+#REF!+#REF!+#REF!+#REF!+#REF!+#REF!+#REF!+#REF!+#REF!+#REF!+#REF!+#REF!+#REF!+#REF!</f>
        <v>#REF!</v>
      </c>
      <c r="N67" s="33" t="e">
        <f>M67/M126</f>
        <v>#REF!</v>
      </c>
    </row>
    <row r="68" spans="11:14" ht="15.75">
      <c r="K68" s="30" t="s">
        <v>127</v>
      </c>
      <c r="L68" s="38" t="s">
        <v>19</v>
      </c>
      <c r="M68" s="32" t="e">
        <f>+#REF!+#REF!+#REF!</f>
        <v>#REF!</v>
      </c>
      <c r="N68" s="33" t="e">
        <f>M68/M126</f>
        <v>#REF!</v>
      </c>
    </row>
    <row r="69" spans="11:14" ht="15.75">
      <c r="K69" s="30" t="s">
        <v>128</v>
      </c>
      <c r="L69" s="38" t="s">
        <v>19</v>
      </c>
      <c r="M69" s="32" t="e">
        <f>+#REF!+#REF!+#REF!</f>
        <v>#REF!</v>
      </c>
      <c r="N69" s="33" t="e">
        <f>M69/M126</f>
        <v>#REF!</v>
      </c>
    </row>
    <row r="70" spans="11:14" ht="15.75">
      <c r="K70" s="30" t="s">
        <v>20</v>
      </c>
      <c r="L70" s="38" t="s">
        <v>21</v>
      </c>
      <c r="M70" s="32" t="e">
        <f>#REF!+#REF!+#REF!+#REF!+#REF!+#REF!+#REF!+#REF!+#REF!+#REF!+#REF!+#REF!+#REF!+#REF!+#REF!+#REF!+#REF!+#REF!+#REF!+#REF!+#REF!+#REF!+#REF!+#REF!+#REF!+#REF!+#REF!+#REF!+#REF!</f>
        <v>#REF!</v>
      </c>
      <c r="N70" s="33" t="e">
        <f>M70/M126</f>
        <v>#REF!</v>
      </c>
    </row>
    <row r="71" spans="11:14" ht="15.75">
      <c r="K71" s="30" t="s">
        <v>129</v>
      </c>
      <c r="L71" s="38" t="s">
        <v>21</v>
      </c>
      <c r="M71" s="32" t="e">
        <f>+#REF!+#REF!+#REF!</f>
        <v>#REF!</v>
      </c>
      <c r="N71" s="33" t="e">
        <f>M71/M126</f>
        <v>#REF!</v>
      </c>
    </row>
    <row r="72" spans="11:14" ht="15.75">
      <c r="K72" s="30" t="s">
        <v>130</v>
      </c>
      <c r="L72" s="38" t="s">
        <v>21</v>
      </c>
      <c r="M72" s="32" t="e">
        <f>+#REF!+#REF!+#REF!</f>
        <v>#REF!</v>
      </c>
      <c r="N72" s="33" t="e">
        <f>M72/M126</f>
        <v>#REF!</v>
      </c>
    </row>
    <row r="73" spans="11:14" ht="15.75">
      <c r="K73" s="30" t="s">
        <v>112</v>
      </c>
      <c r="L73" s="31" t="s">
        <v>169</v>
      </c>
      <c r="M73" s="36" t="e">
        <f>#REF!</f>
        <v>#REF!</v>
      </c>
      <c r="N73" s="33" t="e">
        <f>M73/M126</f>
        <v>#REF!</v>
      </c>
    </row>
    <row r="74" spans="11:14" ht="15.75">
      <c r="K74" s="30" t="s">
        <v>64</v>
      </c>
      <c r="L74" s="31" t="s">
        <v>65</v>
      </c>
      <c r="M74" s="36" t="e">
        <f>+#REF!+#REF!</f>
        <v>#REF!</v>
      </c>
      <c r="N74" s="33" t="e">
        <f>M74/M126</f>
        <v>#REF!</v>
      </c>
    </row>
    <row r="75" spans="11:14" ht="47.25">
      <c r="K75" s="30" t="s">
        <v>110</v>
      </c>
      <c r="L75" s="31" t="s">
        <v>111</v>
      </c>
      <c r="M75" s="39" t="e">
        <f>#REF!</f>
        <v>#REF!</v>
      </c>
      <c r="N75" s="33" t="e">
        <f>M75/M126</f>
        <v>#REF!</v>
      </c>
    </row>
    <row r="76" spans="11:14" ht="15.75">
      <c r="K76" s="30" t="s">
        <v>22</v>
      </c>
      <c r="L76" s="31" t="s">
        <v>23</v>
      </c>
      <c r="M76" s="32" t="e">
        <f>+#REF!+#REF!+#REF!+#REF!+#REF!+#REF!+#REF!+#REF!+#REF!+#REF!+#REF!+#REF!+#REF!+#REF!+#REF!+#REF!+#REF!+#REF!+#REF!+#REF!+#REF!+#REF!+#REF!+#REF!+#REF!+#REF!+#REF!+#REF!+#REF!</f>
        <v>#REF!</v>
      </c>
      <c r="N76" s="33" t="e">
        <f>M76/M126</f>
        <v>#REF!</v>
      </c>
    </row>
    <row r="77" spans="11:14" ht="15.75">
      <c r="K77" s="30" t="s">
        <v>148</v>
      </c>
      <c r="L77" s="31" t="s">
        <v>23</v>
      </c>
      <c r="M77" s="32" t="e">
        <f>#REF!</f>
        <v>#REF!</v>
      </c>
      <c r="N77" s="33" t="e">
        <f>M77/M126</f>
        <v>#REF!</v>
      </c>
    </row>
    <row r="78" spans="11:14" ht="15.75">
      <c r="K78" s="30" t="s">
        <v>149</v>
      </c>
      <c r="L78" s="31" t="s">
        <v>23</v>
      </c>
      <c r="M78" s="32" t="e">
        <f>#REF!</f>
        <v>#REF!</v>
      </c>
      <c r="N78" s="33" t="e">
        <f>M78/M126</f>
        <v>#REF!</v>
      </c>
    </row>
    <row r="79" spans="11:14" ht="15.75">
      <c r="K79" s="30" t="s">
        <v>87</v>
      </c>
      <c r="L79" s="38" t="s">
        <v>88</v>
      </c>
      <c r="M79" s="32" t="e">
        <f>#REF!</f>
        <v>#REF!</v>
      </c>
      <c r="N79" s="33" t="e">
        <f>M79/M126</f>
        <v>#REF!</v>
      </c>
    </row>
    <row r="80" spans="11:14" ht="15.75">
      <c r="K80" s="30" t="s">
        <v>24</v>
      </c>
      <c r="L80" s="31" t="s">
        <v>25</v>
      </c>
      <c r="M80" s="32" t="e">
        <f>#REF!+#REF!+#REF!+#REF!+#REF!+#REF!+#REF!+#REF!+#REF!+#REF!+#REF!+#REF!+#REF!+#REF!+#REF!+#REF!+#REF!+#REF!+#REF!+#REF!+#REF!+#REF!+#REF!+#REF!+#REF!+#REF!+#REF!+#REF!+#REF!+#REF!+#REF!+#REF!+#REF!+#REF!+#REF!+#REF!+#REF!+#REF!</f>
        <v>#REF!</v>
      </c>
      <c r="N80" s="33" t="e">
        <f>M80/M126</f>
        <v>#REF!</v>
      </c>
    </row>
    <row r="81" spans="11:14" ht="15.75">
      <c r="K81" s="30" t="s">
        <v>131</v>
      </c>
      <c r="L81" s="31" t="s">
        <v>25</v>
      </c>
      <c r="M81" s="32" t="e">
        <f>+#REF!+#REF!</f>
        <v>#REF!</v>
      </c>
      <c r="N81" s="33" t="e">
        <f>M81/M126</f>
        <v>#REF!</v>
      </c>
    </row>
    <row r="82" spans="11:14" ht="15.75">
      <c r="K82" s="30" t="s">
        <v>132</v>
      </c>
      <c r="L82" s="31" t="s">
        <v>25</v>
      </c>
      <c r="M82" s="32" t="e">
        <f>+#REF!+#REF!</f>
        <v>#REF!</v>
      </c>
      <c r="N82" s="33" t="e">
        <f>M82/M126</f>
        <v>#REF!</v>
      </c>
    </row>
    <row r="83" spans="11:14" ht="15.75">
      <c r="K83" s="30" t="s">
        <v>107</v>
      </c>
      <c r="L83" s="31" t="s">
        <v>108</v>
      </c>
      <c r="M83" s="32" t="e">
        <f>+#REF!+#REF!+#REF!+#REF!+#REF!</f>
        <v>#REF!</v>
      </c>
      <c r="N83" s="33" t="e">
        <f>M83/M126</f>
        <v>#REF!</v>
      </c>
    </row>
    <row r="84" spans="11:14" ht="15.75">
      <c r="K84" s="30" t="s">
        <v>119</v>
      </c>
      <c r="L84" s="31" t="s">
        <v>170</v>
      </c>
      <c r="M84" s="32" t="e">
        <f>+#REF!+#REF!+#REF!</f>
        <v>#REF!</v>
      </c>
      <c r="N84" s="33" t="e">
        <f>M84/M126</f>
        <v>#REF!</v>
      </c>
    </row>
    <row r="85" spans="11:14" ht="15.75">
      <c r="K85" s="40" t="s">
        <v>95</v>
      </c>
      <c r="L85" s="41" t="s">
        <v>96</v>
      </c>
      <c r="M85" s="32" t="e">
        <f>+#REF!+#REF!+#REF!+#REF!+#REF!+#REF!+#REF!+#REF!+#REF!+#REF!+#REF!</f>
        <v>#REF!</v>
      </c>
      <c r="N85" s="33" t="e">
        <f>M85/M126</f>
        <v>#REF!</v>
      </c>
    </row>
    <row r="86" spans="11:14" ht="15.75">
      <c r="K86" s="40" t="s">
        <v>150</v>
      </c>
      <c r="L86" s="41" t="s">
        <v>96</v>
      </c>
      <c r="M86" s="32" t="e">
        <f>+#REF!</f>
        <v>#REF!</v>
      </c>
      <c r="N86" s="33" t="e">
        <f>M86/M126</f>
        <v>#REF!</v>
      </c>
    </row>
    <row r="87" spans="11:14" ht="15.75">
      <c r="K87" s="40" t="s">
        <v>151</v>
      </c>
      <c r="L87" s="41" t="s">
        <v>96</v>
      </c>
      <c r="M87" s="32" t="e">
        <f>+#REF!</f>
        <v>#REF!</v>
      </c>
      <c r="N87" s="33" t="e">
        <f>M87/M126</f>
        <v>#REF!</v>
      </c>
    </row>
    <row r="88" spans="11:14" ht="15.75">
      <c r="K88" s="30" t="s">
        <v>48</v>
      </c>
      <c r="L88" s="31" t="s">
        <v>49</v>
      </c>
      <c r="M88" s="32" t="e">
        <f>+#REF!+#REF!+#REF!+#REF!+#REF!+#REF!+#REF!+#REF!+#REF!+#REF!+#REF!+#REF!+#REF!+#REF!+#REF!+#REF!+#REF!+#REF!+#REF!+#REF!+#REF!+#REF!+#REF!</f>
        <v>#REF!</v>
      </c>
      <c r="N88" s="33" t="e">
        <f>M88/M126</f>
        <v>#REF!</v>
      </c>
    </row>
    <row r="89" spans="11:14" ht="15.75">
      <c r="K89" s="30" t="s">
        <v>26</v>
      </c>
      <c r="L89" s="31" t="s">
        <v>27</v>
      </c>
      <c r="M89" s="32" t="e">
        <f>#REF!+#REF!+#REF!+#REF!+#REF!+#REF!+#REF!+#REF!+#REF!+#REF!+#REF!+#REF!+#REF!+#REF!+#REF!+#REF!+#REF!+#REF!+#REF!+#REF!+#REF!+#REF!+#REF!+#REF!</f>
        <v>#REF!</v>
      </c>
      <c r="N89" s="33" t="e">
        <f>M89/M126</f>
        <v>#REF!</v>
      </c>
    </row>
    <row r="90" spans="11:14" ht="15.75">
      <c r="K90" s="30" t="s">
        <v>28</v>
      </c>
      <c r="L90" s="31" t="s">
        <v>29</v>
      </c>
      <c r="M90" s="32" t="e">
        <f>+#REF!+#REF!+#REF!+#REF!+#REF!+#REF!+#REF!+#REF!+#REF!+#REF!+#REF!+#REF!+#REF!+#REF!+#REF!+#REF!+#REF!+#REF!+#REF!+#REF!+#REF!+#REF!+#REF!</f>
        <v>#REF!</v>
      </c>
      <c r="N90" s="33" t="e">
        <f>M90/M126</f>
        <v>#REF!</v>
      </c>
    </row>
    <row r="91" spans="11:14" ht="15.75">
      <c r="K91" s="30" t="s">
        <v>4</v>
      </c>
      <c r="L91" s="31" t="s">
        <v>5</v>
      </c>
      <c r="M91" s="32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N91" s="33" t="e">
        <f>M91/M126</f>
        <v>#REF!</v>
      </c>
    </row>
    <row r="92" spans="11:14" ht="15.75">
      <c r="K92" s="30" t="s">
        <v>144</v>
      </c>
      <c r="L92" s="31" t="s">
        <v>5</v>
      </c>
      <c r="M92" s="32" t="e">
        <f>+#REF!+#REF!</f>
        <v>#REF!</v>
      </c>
      <c r="N92" s="33" t="e">
        <f>M92/M126</f>
        <v>#REF!</v>
      </c>
    </row>
    <row r="93" spans="11:14" ht="15.75">
      <c r="K93" s="30" t="s">
        <v>145</v>
      </c>
      <c r="L93" s="31" t="s">
        <v>5</v>
      </c>
      <c r="M93" s="32" t="e">
        <f>#REF!+#REF!</f>
        <v>#REF!</v>
      </c>
      <c r="N93" s="33" t="e">
        <f>M93/M126</f>
        <v>#REF!</v>
      </c>
    </row>
    <row r="94" spans="11:14" ht="15.75">
      <c r="K94" s="30" t="s">
        <v>30</v>
      </c>
      <c r="L94" s="31" t="s">
        <v>171</v>
      </c>
      <c r="M94" s="32" t="e">
        <f>#REF!+#REF!+#REF!+#REF!+#REF!+#REF!+#REF!+#REF!+#REF!+#REF!+#REF!+#REF!+#REF!+#REF!+#REF!+#REF!+#REF!+#REF!+#REF!+#REF!</f>
        <v>#REF!</v>
      </c>
      <c r="N94" s="33" t="e">
        <f>M94/M126</f>
        <v>#REF!</v>
      </c>
    </row>
    <row r="95" spans="11:14" ht="36.75" customHeight="1">
      <c r="K95" s="30" t="s">
        <v>31</v>
      </c>
      <c r="L95" s="31" t="s">
        <v>120</v>
      </c>
      <c r="M95" s="32" t="e">
        <f>#REF!+#REF!+#REF!+#REF!+#REF!+#REF!+#REF!+#REF!+#REF!+#REF!+#REF!+#REF!+#REF!+#REF!+#REF!+#REF!+#REF!</f>
        <v>#REF!</v>
      </c>
      <c r="N95" s="33" t="e">
        <f>M95/M126</f>
        <v>#REF!</v>
      </c>
    </row>
    <row r="96" spans="11:14" ht="36.75" customHeight="1">
      <c r="K96" s="30" t="s">
        <v>32</v>
      </c>
      <c r="L96" s="31" t="s">
        <v>172</v>
      </c>
      <c r="M96" s="32" t="e">
        <f>#REF!+#REF!+#REF!+#REF!+#REF!+#REF!+#REF!+#REF!+#REF!+#REF!+#REF!+#REF!+#REF!+#REF!+#REF!+#REF!+#REF!+#REF!+#REF!+#REF!+#REF!+#REF!+#REF!</f>
        <v>#REF!</v>
      </c>
      <c r="N96" s="33" t="e">
        <f>M96/M126</f>
        <v>#REF!</v>
      </c>
    </row>
    <row r="97" spans="11:14" ht="15.75">
      <c r="K97" s="30" t="s">
        <v>50</v>
      </c>
      <c r="L97" s="31" t="s">
        <v>51</v>
      </c>
      <c r="M97" s="32" t="e">
        <f>+#REF!+#REF!+#REF!+#REF!</f>
        <v>#REF!</v>
      </c>
      <c r="N97" s="33" t="e">
        <f>M97/M126</f>
        <v>#REF!</v>
      </c>
    </row>
    <row r="98" spans="11:14" ht="15.75">
      <c r="K98" s="30" t="s">
        <v>66</v>
      </c>
      <c r="L98" s="31" t="s">
        <v>67</v>
      </c>
      <c r="M98" s="32" t="e">
        <f>#REF!</f>
        <v>#REF!</v>
      </c>
      <c r="N98" s="33" t="e">
        <f>M98/M126</f>
        <v>#REF!</v>
      </c>
    </row>
    <row r="99" spans="11:14" ht="31.5">
      <c r="K99" s="30" t="s">
        <v>33</v>
      </c>
      <c r="L99" s="35" t="s">
        <v>34</v>
      </c>
      <c r="M99" s="32" t="e">
        <f>#REF!+#REF!+#REF!+#REF!+#REF!+#REF!</f>
        <v>#REF!</v>
      </c>
      <c r="N99" s="33" t="e">
        <f>M99/M126</f>
        <v>#REF!</v>
      </c>
    </row>
    <row r="100" spans="11:14" ht="15.75">
      <c r="K100" s="30" t="s">
        <v>35</v>
      </c>
      <c r="L100" s="31" t="s">
        <v>36</v>
      </c>
      <c r="M100" s="32" t="e">
        <f>#REF!+#REF!+#REF!+#REF!+#REF!+#REF!+#REF!+#REF!+#REF!+#REF!+#REF!+#REF!+#REF!+#REF!+#REF!+#REF!+#REF!+#REF!+#REF!+#REF!+#REF!+#REF!+#REF!+#REF!+#REF!+#REF!</f>
        <v>#REF!</v>
      </c>
      <c r="N100" s="33" t="e">
        <f>M100/M126</f>
        <v>#REF!</v>
      </c>
    </row>
    <row r="101" spans="11:14" ht="15.75">
      <c r="K101" s="30" t="s">
        <v>68</v>
      </c>
      <c r="L101" s="31" t="s">
        <v>69</v>
      </c>
      <c r="M101" s="32" t="e">
        <f>+#REF!+#REF!</f>
        <v>#REF!</v>
      </c>
      <c r="N101" s="33" t="e">
        <f>M101/M126</f>
        <v>#REF!</v>
      </c>
    </row>
    <row r="102" spans="11:14" ht="15.75">
      <c r="K102" s="30" t="s">
        <v>37</v>
      </c>
      <c r="L102" s="31" t="s">
        <v>38</v>
      </c>
      <c r="M102" s="32" t="e">
        <f>#REF!+#REF!+#REF!+#REF!+#REF!+#REF!+#REF!+#REF!+#REF!+#REF!+#REF!+#REF!+#REF!+#REF!+#REF!</f>
        <v>#REF!</v>
      </c>
      <c r="N102" s="33" t="e">
        <f>M102/M126</f>
        <v>#REF!</v>
      </c>
    </row>
    <row r="103" spans="11:14" ht="15.75">
      <c r="K103" s="30" t="s">
        <v>39</v>
      </c>
      <c r="L103" s="31" t="s">
        <v>40</v>
      </c>
      <c r="M103" s="32" t="e">
        <f>#REF!+#REF!+#REF!+#REF!+#REF!+#REF!+#REF!+#REF!+#REF!+#REF!+#REF!+#REF!+#REF!+#REF!+#REF!+#REF!+#REF!+#REF!+#REF!+#REF!+#REF!+#REF!+#REF!+#REF!+#REF!+#REF!</f>
        <v>#REF!</v>
      </c>
      <c r="N103" s="33" t="e">
        <f>M103/M126</f>
        <v>#REF!</v>
      </c>
    </row>
    <row r="104" spans="11:14" ht="15.75">
      <c r="K104" s="30" t="s">
        <v>41</v>
      </c>
      <c r="L104" s="31" t="s">
        <v>42</v>
      </c>
      <c r="M104" s="32" t="e">
        <f>#REF!+#REF!+#REF!+#REF!+#REF!+#REF!+#REF!+#REF!+#REF!+#REF!</f>
        <v>#REF!</v>
      </c>
      <c r="N104" s="33" t="e">
        <f>M104/M126</f>
        <v>#REF!</v>
      </c>
    </row>
    <row r="105" spans="11:14" ht="15.75">
      <c r="K105" s="30" t="s">
        <v>52</v>
      </c>
      <c r="L105" s="31" t="s">
        <v>53</v>
      </c>
      <c r="M105" s="32" t="e">
        <f>#REF!</f>
        <v>#REF!</v>
      </c>
      <c r="N105" s="33" t="e">
        <f>M105/M126</f>
        <v>#REF!</v>
      </c>
    </row>
    <row r="106" spans="11:14" ht="15.75">
      <c r="K106" s="42" t="s">
        <v>70</v>
      </c>
      <c r="L106" s="31" t="s">
        <v>71</v>
      </c>
      <c r="M106" s="32" t="e">
        <f>#REF!+#REF!</f>
        <v>#REF!</v>
      </c>
      <c r="N106" s="33" t="e">
        <f>M106/M126</f>
        <v>#REF!</v>
      </c>
    </row>
    <row r="107" spans="11:14" ht="15.75">
      <c r="K107" s="30" t="s">
        <v>72</v>
      </c>
      <c r="L107" s="31" t="s">
        <v>73</v>
      </c>
      <c r="M107" s="32" t="e">
        <f>#REF!++#REF!+#REF!</f>
        <v>#REF!</v>
      </c>
      <c r="N107" s="33" t="e">
        <f>M107/M126</f>
        <v>#REF!</v>
      </c>
    </row>
    <row r="108" spans="11:14" ht="15.75">
      <c r="K108" s="30" t="s">
        <v>74</v>
      </c>
      <c r="L108" s="31" t="s">
        <v>109</v>
      </c>
      <c r="M108" s="32" t="e">
        <f>#REF!+#REF!+#REF!+#REF!+#REF!</f>
        <v>#REF!</v>
      </c>
      <c r="N108" s="33" t="e">
        <f>M108/M126</f>
        <v>#REF!</v>
      </c>
    </row>
    <row r="109" spans="11:14" ht="15.75">
      <c r="K109" s="30" t="s">
        <v>59</v>
      </c>
      <c r="L109" s="35" t="s">
        <v>60</v>
      </c>
      <c r="M109" s="32" t="e">
        <f>+#REF!+#REF!</f>
        <v>#REF!</v>
      </c>
      <c r="N109" s="33" t="e">
        <f>M109/M126</f>
        <v>#REF!</v>
      </c>
    </row>
    <row r="110" spans="11:14" ht="15.75">
      <c r="K110" s="30" t="s">
        <v>75</v>
      </c>
      <c r="L110" s="35" t="s">
        <v>76</v>
      </c>
      <c r="M110" s="32" t="e">
        <f>#REF!</f>
        <v>#REF!</v>
      </c>
      <c r="N110" s="33" t="e">
        <f>M110/M126</f>
        <v>#REF!</v>
      </c>
    </row>
    <row r="111" spans="11:14" ht="15.75">
      <c r="K111" s="30" t="s">
        <v>54</v>
      </c>
      <c r="L111" s="31" t="s">
        <v>173</v>
      </c>
      <c r="M111" s="32" t="e">
        <f>#REF!+#REF!</f>
        <v>#REF!</v>
      </c>
      <c r="N111" s="33" t="e">
        <f>M111/M126</f>
        <v>#REF!</v>
      </c>
    </row>
    <row r="112" spans="11:14" ht="15.75">
      <c r="K112" s="30" t="s">
        <v>55</v>
      </c>
      <c r="L112" s="31" t="s">
        <v>56</v>
      </c>
      <c r="M112" s="32" t="e">
        <f>#REF!+#REF!+#REF!+#REF!+#REF!</f>
        <v>#REF!</v>
      </c>
      <c r="N112" s="33" t="e">
        <f>M112/M126</f>
        <v>#REF!</v>
      </c>
    </row>
    <row r="113" spans="11:17" ht="21" customHeight="1">
      <c r="K113" s="30" t="s">
        <v>43</v>
      </c>
      <c r="L113" s="35" t="s">
        <v>174</v>
      </c>
      <c r="M113" s="32" t="e">
        <f>#REF!+#REF!+#REF!+#REF!+#REF!+#REF!+#REF!+#REF!+#REF!+#REF!+#REF!+#REF!+#REF!+#REF!+#REF!+#REF!+#REF!+#REF!+#REF!+#REF!+#REF!+#REF!+#REF!+#REF!+#REF!+#REF!+#REF!</f>
        <v>#REF!</v>
      </c>
      <c r="N113" s="33" t="e">
        <f>M113/M126</f>
        <v>#REF!</v>
      </c>
    </row>
    <row r="114" spans="11:17" ht="15.75">
      <c r="K114" s="30" t="s">
        <v>97</v>
      </c>
      <c r="L114" s="35" t="s">
        <v>98</v>
      </c>
      <c r="M114" s="32" t="e">
        <f>+#REF!+#REF!+#REF!</f>
        <v>#REF!</v>
      </c>
      <c r="N114" s="33" t="e">
        <f>M114/M126</f>
        <v>#REF!</v>
      </c>
    </row>
    <row r="115" spans="11:17" ht="15.75">
      <c r="K115" s="30" t="s">
        <v>91</v>
      </c>
      <c r="L115" s="31" t="s">
        <v>92</v>
      </c>
      <c r="M115" s="37" t="e">
        <f>#REF!</f>
        <v>#REF!</v>
      </c>
      <c r="N115" s="33" t="e">
        <f>M115/M126</f>
        <v>#REF!</v>
      </c>
    </row>
    <row r="116" spans="11:17" ht="15.75">
      <c r="K116" s="30" t="s">
        <v>44</v>
      </c>
      <c r="L116" s="31" t="s">
        <v>45</v>
      </c>
      <c r="M116" s="32" t="e">
        <f>+#REF!+#REF!+#REF!+#REF!+#REF!+#REF!</f>
        <v>#REF!</v>
      </c>
      <c r="N116" s="33" t="e">
        <f>M116/M126</f>
        <v>#REF!</v>
      </c>
    </row>
    <row r="117" spans="11:17" ht="15.75">
      <c r="K117" s="30" t="s">
        <v>105</v>
      </c>
      <c r="L117" s="31" t="s">
        <v>45</v>
      </c>
      <c r="M117" s="32" t="e">
        <f>+#REF!</f>
        <v>#REF!</v>
      </c>
      <c r="N117" s="33" t="e">
        <f>M117/M126</f>
        <v>#REF!</v>
      </c>
    </row>
    <row r="118" spans="11:17" ht="15.75">
      <c r="K118" s="30" t="s">
        <v>106</v>
      </c>
      <c r="L118" s="31" t="s">
        <v>45</v>
      </c>
      <c r="M118" s="32" t="e">
        <f>+#REF!</f>
        <v>#REF!</v>
      </c>
      <c r="N118" s="33" t="e">
        <f>M118/M126</f>
        <v>#REF!</v>
      </c>
    </row>
    <row r="119" spans="11:17" ht="15.75">
      <c r="K119" s="30" t="s">
        <v>61</v>
      </c>
      <c r="L119" s="31" t="s">
        <v>62</v>
      </c>
      <c r="M119" s="32" t="e">
        <f>+#REF!+#REF!</f>
        <v>#REF!</v>
      </c>
      <c r="N119" s="33" t="e">
        <f>M119/M126</f>
        <v>#REF!</v>
      </c>
    </row>
    <row r="120" spans="11:17" ht="15.75">
      <c r="K120" s="30" t="s">
        <v>152</v>
      </c>
      <c r="L120" s="35" t="s">
        <v>62</v>
      </c>
      <c r="M120" s="32" t="e">
        <f>+#REF!</f>
        <v>#REF!</v>
      </c>
      <c r="N120" s="33" t="e">
        <f>M120/M126</f>
        <v>#REF!</v>
      </c>
    </row>
    <row r="121" spans="11:17" ht="15.75">
      <c r="K121" s="30" t="s">
        <v>153</v>
      </c>
      <c r="L121" s="35" t="s">
        <v>62</v>
      </c>
      <c r="M121" s="32" t="e">
        <f>+#REF!</f>
        <v>#REF!</v>
      </c>
      <c r="N121" s="33" t="e">
        <f>M121/M126</f>
        <v>#REF!</v>
      </c>
    </row>
    <row r="122" spans="11:17" ht="51" customHeight="1">
      <c r="K122" s="30" t="s">
        <v>46</v>
      </c>
      <c r="L122" s="35" t="s">
        <v>47</v>
      </c>
      <c r="M122" s="32" t="e">
        <f>+#REF!+#REF!+#REF!</f>
        <v>#REF!</v>
      </c>
      <c r="N122" s="33" t="e">
        <f>M122/M126</f>
        <v>#REF!</v>
      </c>
    </row>
    <row r="123" spans="11:17" ht="57.75" customHeight="1">
      <c r="K123" s="30" t="s">
        <v>158</v>
      </c>
      <c r="L123" s="35" t="s">
        <v>159</v>
      </c>
      <c r="M123" s="32" t="e">
        <f>+#REF!</f>
        <v>#REF!</v>
      </c>
      <c r="N123" s="33" t="e">
        <f>M123/M126</f>
        <v>#REF!</v>
      </c>
    </row>
    <row r="124" spans="11:17" ht="15.75">
      <c r="K124" s="30" t="s">
        <v>93</v>
      </c>
      <c r="L124" s="35" t="s">
        <v>94</v>
      </c>
      <c r="M124" s="32" t="e">
        <f>#REF!</f>
        <v>#REF!</v>
      </c>
      <c r="N124" s="33" t="e">
        <f>M124/M126</f>
        <v>#REF!</v>
      </c>
      <c r="Q124" s="21"/>
    </row>
    <row r="125" spans="11:17" ht="42" customHeight="1">
      <c r="K125" s="43" t="s">
        <v>89</v>
      </c>
      <c r="L125" s="31" t="s">
        <v>90</v>
      </c>
      <c r="M125" s="44" t="e">
        <f>#REF!</f>
        <v>#REF!</v>
      </c>
      <c r="N125" s="33" t="e">
        <f>M125/M126</f>
        <v>#REF!</v>
      </c>
    </row>
    <row r="126" spans="11:17" ht="18.75">
      <c r="K126" s="78" t="s">
        <v>175</v>
      </c>
      <c r="L126" s="79"/>
      <c r="M126" s="45" t="e">
        <f>SUM(M40:M125)</f>
        <v>#REF!</v>
      </c>
      <c r="N126" s="46" t="e">
        <f>M126/M126</f>
        <v>#REF!</v>
      </c>
      <c r="P126" s="21"/>
    </row>
    <row r="132" spans="13:13">
      <c r="M132" s="21"/>
    </row>
  </sheetData>
  <mergeCells count="9">
    <mergeCell ref="K36:N36"/>
    <mergeCell ref="K126:L126"/>
    <mergeCell ref="C2:H2"/>
    <mergeCell ref="C20:E20"/>
    <mergeCell ref="C21:F21"/>
    <mergeCell ref="B22:F22"/>
    <mergeCell ref="B23:F23"/>
    <mergeCell ref="B24:F24"/>
    <mergeCell ref="B15:F15"/>
  </mergeCells>
  <pageMargins left="0.75" right="0.75" top="1" bottom="1" header="0.5" footer="0.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 5 Zlecone</vt:lpstr>
      <vt:lpstr>wydatki 2013 zał 2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2013-01-22T11:09:25Z</dcterms:modified>
</cp:coreProperties>
</file>