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1 dochody i wydatki ogolem" sheetId="5" r:id="rId1"/>
    <sheet name="dochody porownanie" sheetId="4" r:id="rId2"/>
    <sheet name="wydatki porownanie " sheetId="6" r:id="rId3"/>
    <sheet name="Zał 4 dochody wg grup" sheetId="7" r:id="rId4"/>
    <sheet name="Arkusz1" sheetId="1" r:id="rId5"/>
    <sheet name="Arkusz2" sheetId="2" r:id="rId6"/>
    <sheet name="Arkusz3" sheetId="3" r:id="rId7"/>
  </sheets>
  <definedNames>
    <definedName name="_xlnm.Print_Area" localSheetId="1">'dochody porownanie'!$C$23:$M$53</definedName>
    <definedName name="_xlnm.Print_Area" localSheetId="2">'wydatki porownanie '!$C$23:$M$53</definedName>
    <definedName name="_xlnm.Print_Area" localSheetId="0">'Zał 1 dochody i wydatki ogolem'!$A$1:$M$196</definedName>
    <definedName name="_xlnm.Print_Area" localSheetId="3">'Zał 4 dochody wg grup'!$B$2:$H$62</definedName>
  </definedNames>
  <calcPr calcId="124519"/>
</workbook>
</file>

<file path=xl/calcChain.xml><?xml version="1.0" encoding="utf-8"?>
<calcChain xmlns="http://schemas.openxmlformats.org/spreadsheetml/2006/main">
  <c r="E21" i="7"/>
  <c r="D21"/>
  <c r="F24"/>
  <c r="D154" i="5"/>
  <c r="D81"/>
  <c r="K18"/>
  <c r="E12" i="7"/>
  <c r="F96"/>
  <c r="F95"/>
  <c r="F94"/>
  <c r="F93"/>
  <c r="E92"/>
  <c r="F92" s="1"/>
  <c r="D92"/>
  <c r="F91"/>
  <c r="F90"/>
  <c r="F89"/>
  <c r="F88"/>
  <c r="F87"/>
  <c r="E86"/>
  <c r="F86" s="1"/>
  <c r="E85"/>
  <c r="F85" s="1"/>
  <c r="F84"/>
  <c r="F83"/>
  <c r="E82"/>
  <c r="E97" s="1"/>
  <c r="F97" s="1"/>
  <c r="D82"/>
  <c r="D97" s="1"/>
  <c r="D73"/>
  <c r="F25"/>
  <c r="F23"/>
  <c r="F22"/>
  <c r="E26"/>
  <c r="F20"/>
  <c r="F19"/>
  <c r="F18"/>
  <c r="F17"/>
  <c r="F16"/>
  <c r="F15"/>
  <c r="F14"/>
  <c r="F13"/>
  <c r="H12"/>
  <c r="H26" s="1"/>
  <c r="G12"/>
  <c r="G26" s="1"/>
  <c r="D12"/>
  <c r="D26" s="1"/>
  <c r="F12" i="6"/>
  <c r="D12"/>
  <c r="G11"/>
  <c r="G10"/>
  <c r="F8"/>
  <c r="D8"/>
  <c r="G7"/>
  <c r="G6"/>
  <c r="F265" i="5"/>
  <c r="G265" s="1"/>
  <c r="E265"/>
  <c r="D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F237"/>
  <c r="E237"/>
  <c r="D237"/>
  <c r="G236"/>
  <c r="G235"/>
  <c r="G234"/>
  <c r="G233"/>
  <c r="G232"/>
  <c r="G231"/>
  <c r="G230"/>
  <c r="G229"/>
  <c r="G228"/>
  <c r="G227"/>
  <c r="G226"/>
  <c r="G225"/>
  <c r="G224"/>
  <c r="G223"/>
  <c r="G222"/>
  <c r="G221"/>
  <c r="J35"/>
  <c r="D42" s="1"/>
  <c r="I35"/>
  <c r="D38" s="1"/>
  <c r="H35"/>
  <c r="F35"/>
  <c r="D41" s="1"/>
  <c r="E35"/>
  <c r="D37" s="1"/>
  <c r="D35"/>
  <c r="K34"/>
  <c r="K33"/>
  <c r="K32"/>
  <c r="G32"/>
  <c r="K31"/>
  <c r="G31"/>
  <c r="K30"/>
  <c r="G30"/>
  <c r="K29"/>
  <c r="G29"/>
  <c r="K28"/>
  <c r="G28"/>
  <c r="K27"/>
  <c r="G27"/>
  <c r="K26"/>
  <c r="G26"/>
  <c r="K25"/>
  <c r="G24"/>
  <c r="K23"/>
  <c r="G23"/>
  <c r="K22"/>
  <c r="G22"/>
  <c r="K21"/>
  <c r="G21"/>
  <c r="K20"/>
  <c r="G20"/>
  <c r="K19"/>
  <c r="G19"/>
  <c r="K17"/>
  <c r="G17"/>
  <c r="K15"/>
  <c r="G15"/>
  <c r="K14"/>
  <c r="G14"/>
  <c r="F12" i="4"/>
  <c r="D12"/>
  <c r="G11"/>
  <c r="G10"/>
  <c r="F8"/>
  <c r="D8"/>
  <c r="G7"/>
  <c r="G6"/>
  <c r="F21" i="7" l="1"/>
  <c r="F26"/>
  <c r="F12"/>
  <c r="F82"/>
  <c r="G237" i="5"/>
  <c r="D43"/>
  <c r="D39"/>
  <c r="G35"/>
  <c r="K35"/>
</calcChain>
</file>

<file path=xl/comments1.xml><?xml version="1.0" encoding="utf-8"?>
<comments xmlns="http://schemas.openxmlformats.org/spreadsheetml/2006/main">
  <authors>
    <author>Autor</author>
  </authors>
  <commentList>
    <comment ref="C1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756-75618-0420 i 0590</t>
        </r>
      </text>
    </comment>
    <comment ref="D2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D25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C8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756-75618-0420 i 0590</t>
        </r>
      </text>
    </comment>
  </commentList>
</comments>
</file>

<file path=xl/sharedStrings.xml><?xml version="1.0" encoding="utf-8"?>
<sst xmlns="http://schemas.openxmlformats.org/spreadsheetml/2006/main" count="295" uniqueCount="116">
  <si>
    <t>1.</t>
  </si>
  <si>
    <t>Planowane dochody</t>
  </si>
  <si>
    <t>Wykonane dochody</t>
  </si>
  <si>
    <t>2.</t>
  </si>
  <si>
    <t>Planowane wydatki</t>
  </si>
  <si>
    <t>Wykonane wydatki</t>
  </si>
  <si>
    <t>3.</t>
  </si>
  <si>
    <t>Planowany deficyt</t>
  </si>
  <si>
    <t>Nadwyżka budżetu</t>
  </si>
  <si>
    <t>Deficyt budżetu</t>
  </si>
  <si>
    <t>Załącznik Nr 1</t>
  </si>
  <si>
    <t>do Informacji o przebiegu</t>
  </si>
  <si>
    <t>wykonania budżetu</t>
  </si>
  <si>
    <t xml:space="preserve">                                                  </t>
  </si>
  <si>
    <t>w złotych</t>
  </si>
  <si>
    <t>Dział</t>
  </si>
  <si>
    <t>Wyszczególnienie</t>
  </si>
  <si>
    <t xml:space="preserve">Dochody </t>
  </si>
  <si>
    <t>Wydatki</t>
  </si>
  <si>
    <t>Plan</t>
  </si>
  <si>
    <t>Plan po zmianach</t>
  </si>
  <si>
    <t>Wykonanie</t>
  </si>
  <si>
    <t>% wykonanie</t>
  </si>
  <si>
    <t>010</t>
  </si>
  <si>
    <t>Rolnictwo i łowiectwo</t>
  </si>
  <si>
    <t>020</t>
  </si>
  <si>
    <t>Leśnictwo</t>
  </si>
  <si>
    <t>600</t>
  </si>
  <si>
    <t>Transport i łączność</t>
  </si>
  <si>
    <t>700</t>
  </si>
  <si>
    <t>Gospodarka mieszkaniowa</t>
  </si>
  <si>
    <t>710</t>
  </si>
  <si>
    <t>Działalność usługowa</t>
  </si>
  <si>
    <t>750</t>
  </si>
  <si>
    <t>Administracja publiczna</t>
  </si>
  <si>
    <t>752</t>
  </si>
  <si>
    <t>Obrona narodowa</t>
  </si>
  <si>
    <t>Bezpieczeństwo publiczne i ochrona przeciwpożarowa</t>
  </si>
  <si>
    <t>756</t>
  </si>
  <si>
    <t>Dochody od osób prawnych, osób fizycznych i od innych jednostek nieposiadających osobowości prawnej oraz wydatki związane z ich poborem</t>
  </si>
  <si>
    <t>Obsługa długu publicznego</t>
  </si>
  <si>
    <t>Różne rozliczenia</t>
  </si>
  <si>
    <t>Oświata i wychowanie</t>
  </si>
  <si>
    <t>Ochrona zdrowia</t>
  </si>
  <si>
    <t>Pomoc społeczna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</si>
  <si>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</si>
  <si>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</si>
  <si>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</si>
  <si>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</si>
  <si>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Kultura fizyczna i sport</t>
  </si>
  <si>
    <t>Razem</t>
  </si>
  <si>
    <t>Dochody podatkowe</t>
  </si>
  <si>
    <t>Bezpieczeństwo pub i ochrona przeciwp</t>
  </si>
  <si>
    <t>751</t>
  </si>
  <si>
    <t>Urzędy naczelnych organów władzy państwowej, kontroli i ochrony prawa oraz sądownictwa</t>
  </si>
  <si>
    <t>Szkolnictwo wyższe</t>
  </si>
  <si>
    <t>Planowane dochody - 2011 rok</t>
  </si>
  <si>
    <t>Wykonane dochody - 2011 rok</t>
  </si>
  <si>
    <t>Planowane wydatki - 2011 rok</t>
  </si>
  <si>
    <t>Wykonane wydatki - 2011 rok</t>
  </si>
  <si>
    <t>Załącznik Nr 4</t>
  </si>
  <si>
    <t>Plan i wykonanie dochodów według źródeł z wyszczególnieniem stanów zaległości i nadpłat</t>
  </si>
  <si>
    <t xml:space="preserve">                                   </t>
  </si>
  <si>
    <t>L.p.</t>
  </si>
  <si>
    <t>Plan według Uchwały Rady Powiatu</t>
  </si>
  <si>
    <t>% wykonania</t>
  </si>
  <si>
    <t>Zaległości</t>
  </si>
  <si>
    <t>Nadpłaty</t>
  </si>
  <si>
    <t>DOCHODY WŁASNE (a-f)</t>
  </si>
  <si>
    <t>a)</t>
  </si>
  <si>
    <t>Udział w podatku dochodowym od osób fizycznych</t>
  </si>
  <si>
    <t>b)</t>
  </si>
  <si>
    <t>Udział w podatku dochodowym od osób prawnych</t>
  </si>
  <si>
    <t>c)</t>
  </si>
  <si>
    <t>Wpływy z tytułu opłat komunikacyjnych</t>
  </si>
  <si>
    <t>d)</t>
  </si>
  <si>
    <t>Dochody ze sprzedaży majątku</t>
  </si>
  <si>
    <t>e)</t>
  </si>
  <si>
    <t>Pozostałe dochody własne</t>
  </si>
  <si>
    <t>DOTACJE - ZADANIA ZLECONE</t>
  </si>
  <si>
    <t>DOTACJE - ZADANIA WŁASNE</t>
  </si>
  <si>
    <t>4.</t>
  </si>
  <si>
    <t>DOTACJE - WEDŁUG POROZUMIEŃ J.S.T.</t>
  </si>
  <si>
    <t>5.</t>
  </si>
  <si>
    <t>SUBWENCJE OGÓLNE (a-d)</t>
  </si>
  <si>
    <t>Subwencja oświatowa</t>
  </si>
  <si>
    <t>Subwencja wyrównawcza</t>
  </si>
  <si>
    <t>Subwencja równoważąca</t>
  </si>
  <si>
    <t>DOCHODY OGÓŁEM (od 1 do 6)</t>
  </si>
  <si>
    <t>Należności są monitorowane i windykacja jest przeprowadzana na bieżąco, wysyłane są upomnienia i wezwania do zapłaty</t>
  </si>
  <si>
    <t xml:space="preserve">DOCHODY WŁASNE </t>
  </si>
  <si>
    <t>6.</t>
  </si>
  <si>
    <t>SUBWENCJE OGÓLNE</t>
  </si>
  <si>
    <t>Dochody ze sprzedaży mienia komunalnego</t>
  </si>
  <si>
    <t>DOTACJE ZE ŹRÓDEŁ POZABUDŻETOWYCH</t>
  </si>
  <si>
    <t>Uzupełnienie subwencji ogólnej</t>
  </si>
  <si>
    <t>050</t>
  </si>
  <si>
    <t>Rybołówstwo i rybactwo</t>
  </si>
  <si>
    <t>630</t>
  </si>
  <si>
    <t>Turystyka</t>
  </si>
  <si>
    <t>za I półrocze 2012 roku</t>
  </si>
  <si>
    <t>Informacja z wykonania dochodów i wydatków budżetowych w powiecie nakielskim za I półrocze 2012 roku</t>
  </si>
  <si>
    <t>Rybołówstwo</t>
  </si>
  <si>
    <t>Planowane dochody - 2012 rok</t>
  </si>
  <si>
    <t>Wykonane dochody - 2012 rok</t>
  </si>
  <si>
    <t>Planowane wydatki - 2012 rok</t>
  </si>
  <si>
    <t>Wykonane wydatki - 2012 rok</t>
  </si>
  <si>
    <t>Subwencja uzupełniająca</t>
  </si>
  <si>
    <t>Zaległości na kwotę 96.325,43 zł dotyczą: rozdział 01008 kwota 5,76 zł dotyczy nie zrealizowanej części dochodów powiatu z tytułu zaległych opłat melioracyjnych, rozdział 70005 kwota 43.045,89 zł z tytułu wpłat za czynsze od osób fizycznych brutto, odsetek od nich naliczonych, niezrealizowanych dochodów powiatu z tytułu zaległych opłat za wieczyste użytkowanie gruntów, trwały zarząd, przekształcenia prawa własności, rozdział 71030 kwota 20.430,47 zł nie zrealizowane wpłaty z tytułu opłat geodezyjnych, rozdział 75020 kwota 6.146,21 zł z tytułu przypisanej do zwrotu dotacji udzielonej stowarzyszeniu wraz z odsetkami, rozdział 75618 kwota 505,80 zł za zajęcie pasa drogowego, rozdział 80130 kwota 1.249,98 zł za wynajem i usługi, rozdział 80148 kwota 3.821,59 zł z tytułu usług stołówkowych w jednostkach oświatowych,  rozdział 85202 kwota 2.583,47 zł za odpłatność mieszkańców DPS, rozdział 85203 kwota 0,30zł z tytułu nie zrealizowanych dochodów powiatu w związku z dochodami z tytułu odpłatności uczestników Środowiskowego Domu Samopomocy,  85410 kwota 767,49 zł z tytułu nie zrealizowanych dochodów za wynajem, rozdziału 85420 kwota 17.768,47 zł z tytułu opłat rodzin za pobyt dzieci w placówce opiekuńczo-wychowawczej.</t>
  </si>
  <si>
    <t>Nadpłaty wynoszą ogółem 37.239,28 zł i dotyczą rozdziału 70005 kwota 3.525,44 zł nadpłata czynszu dzierżawnego, nadwykonanie dochodów powiatu z  tytułu opłat za wieczyste użytkowanie gruntów,  rozdziału 71030 kwota 4.905,97 zł z tytułu opłat geodezyjnych, rozdziału 75622 kwota 239,94 zł nadpłata z tytułu udziału w podatku dochodowym od osób prawnych, rozdziału 85202 kwota 28.565,35 zł z tytułu wpływu świadczeń emerytalnych i rentowych mieszkańców DPS z terminem płatności za miesiąc z góry, rozdział 85203 kwota 2,58 zł nadwykonanie dochodów powiatu z tytułu udziału we wpływach za opłaty uczestników Środowiskowego Domu Samopomocy</t>
  </si>
  <si>
    <t xml:space="preserve">Prognozowane dochody budżetowe powiatu na 2012 rok </t>
  </si>
  <si>
    <t xml:space="preserve">Planowane wydatki budżetowe powiatu na 2012 rok     </t>
  </si>
  <si>
    <t>Deficyt budżetu powiatu za I półrocze 2012 roku</t>
  </si>
  <si>
    <t xml:space="preserve">Wykonanie prognozowanych dochodów budżetowych powiatu za I półrocze 2012 roku </t>
  </si>
  <si>
    <t xml:space="preserve">Wykonanie planu wydatków budżetowych powiatu za I półrocze 2012 roku     </t>
  </si>
  <si>
    <t>Nadwyżka budżetu powiatu za I półrocze 2012 roku</t>
  </si>
</sst>
</file>

<file path=xl/styles.xml><?xml version="1.0" encoding="utf-8"?>
<styleSheet xmlns="http://schemas.openxmlformats.org/spreadsheetml/2006/main">
  <numFmts count="2">
    <numFmt numFmtId="164" formatCode="#,##0_ ;[Red]\-#,##0\ "/>
    <numFmt numFmtId="165" formatCode="#,##0.00_ ;[Red]\-#,##0.00\ 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2"/>
      <name val="Times New Roman CE"/>
      <family val="1"/>
      <charset val="238"/>
    </font>
    <font>
      <sz val="8"/>
      <color indexed="8"/>
      <name val="Arial"/>
      <charset val="204"/>
    </font>
    <font>
      <sz val="8"/>
      <color indexed="8"/>
      <name val="Arial"/>
      <family val="2"/>
      <charset val="238"/>
    </font>
    <font>
      <sz val="10"/>
      <name val="Arial"/>
      <charset val="238"/>
    </font>
    <font>
      <sz val="10"/>
      <name val="Times New Roman"/>
      <family val="1"/>
      <charset val="238"/>
    </font>
    <font>
      <b/>
      <sz val="14"/>
      <name val="Times New Roman CE"/>
      <family val="1"/>
      <charset val="238"/>
    </font>
    <font>
      <i/>
      <sz val="12"/>
      <name val="Times New Roman CE"/>
      <charset val="238"/>
    </font>
    <font>
      <sz val="12"/>
      <name val="Times New Roman"/>
      <family val="1"/>
    </font>
    <font>
      <b/>
      <sz val="14"/>
      <name val="Times New Roman CE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12"/>
      <name val="Arial CE"/>
      <charset val="238"/>
    </font>
    <font>
      <sz val="12"/>
      <name val="Times New Roman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</borders>
  <cellStyleXfs count="11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7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</xf>
    <xf numFmtId="0" fontId="2" fillId="0" borderId="0"/>
  </cellStyleXfs>
  <cellXfs count="106">
    <xf numFmtId="0" fontId="0" fillId="0" borderId="0" xfId="0"/>
    <xf numFmtId="0" fontId="4" fillId="0" borderId="0" xfId="1" applyFont="1"/>
    <xf numFmtId="0" fontId="4" fillId="0" borderId="1" xfId="1" applyFont="1" applyBorder="1" applyAlignment="1">
      <alignment horizontal="center"/>
    </xf>
    <xf numFmtId="0" fontId="4" fillId="0" borderId="1" xfId="1" applyFont="1" applyBorder="1"/>
    <xf numFmtId="4" fontId="4" fillId="0" borderId="1" xfId="1" applyNumberFormat="1" applyFont="1" applyBorder="1"/>
    <xf numFmtId="10" fontId="4" fillId="0" borderId="1" xfId="1" applyNumberFormat="1" applyFont="1" applyBorder="1"/>
    <xf numFmtId="4" fontId="4" fillId="0" borderId="0" xfId="1" applyNumberFormat="1" applyFont="1"/>
    <xf numFmtId="0" fontId="8" fillId="0" borderId="0" xfId="1" applyFont="1" applyAlignment="1">
      <alignment horizontal="justify"/>
    </xf>
    <xf numFmtId="0" fontId="8" fillId="0" borderId="0" xfId="1" applyFont="1"/>
    <xf numFmtId="0" fontId="9" fillId="0" borderId="0" xfId="1" applyFont="1"/>
    <xf numFmtId="0" fontId="10" fillId="0" borderId="0" xfId="1" applyFont="1" applyBorder="1" applyAlignment="1">
      <alignment horizontal="center"/>
    </xf>
    <xf numFmtId="0" fontId="9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justify" vertical="center" wrapText="1"/>
    </xf>
    <xf numFmtId="4" fontId="4" fillId="0" borderId="1" xfId="1" applyNumberFormat="1" applyFont="1" applyBorder="1" applyAlignment="1">
      <alignment vertical="center"/>
    </xf>
    <xf numFmtId="10" fontId="4" fillId="0" borderId="1" xfId="1" applyNumberFormat="1" applyFont="1" applyBorder="1" applyAlignment="1">
      <alignment vertical="center"/>
    </xf>
    <xf numFmtId="49" fontId="11" fillId="0" borderId="7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/>
    </xf>
    <xf numFmtId="0" fontId="9" fillId="0" borderId="5" xfId="1" applyFont="1" applyBorder="1" applyAlignment="1">
      <alignment horizontal="center" vertical="center"/>
    </xf>
    <xf numFmtId="4" fontId="9" fillId="0" borderId="5" xfId="1" applyNumberFormat="1" applyFont="1" applyBorder="1" applyAlignment="1">
      <alignment vertical="center"/>
    </xf>
    <xf numFmtId="10" fontId="12" fillId="0" borderId="1" xfId="1" applyNumberFormat="1" applyFont="1" applyBorder="1" applyAlignment="1">
      <alignment vertical="center"/>
    </xf>
    <xf numFmtId="4" fontId="9" fillId="0" borderId="1" xfId="1" applyNumberFormat="1" applyFont="1" applyBorder="1" applyAlignment="1">
      <alignment vertical="center"/>
    </xf>
    <xf numFmtId="3" fontId="4" fillId="0" borderId="0" xfId="1" applyNumberFormat="1" applyFont="1"/>
    <xf numFmtId="164" fontId="4" fillId="0" borderId="0" xfId="1" applyNumberFormat="1" applyFont="1"/>
    <xf numFmtId="165" fontId="4" fillId="0" borderId="0" xfId="1" applyNumberFormat="1" applyFont="1"/>
    <xf numFmtId="165" fontId="13" fillId="0" borderId="0" xfId="1" applyNumberFormat="1" applyFont="1"/>
    <xf numFmtId="0" fontId="11" fillId="0" borderId="7" xfId="1" applyFont="1" applyBorder="1" applyAlignment="1">
      <alignment horizontal="justify" vertical="center" wrapText="1"/>
    </xf>
    <xf numFmtId="0" fontId="11" fillId="0" borderId="3" xfId="1" applyFont="1" applyBorder="1" applyAlignment="1">
      <alignment vertical="center" wrapText="1"/>
    </xf>
    <xf numFmtId="0" fontId="11" fillId="0" borderId="4" xfId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0" fontId="9" fillId="0" borderId="10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49" fontId="11" fillId="0" borderId="10" xfId="1" applyNumberFormat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justify" vertical="center" wrapText="1"/>
    </xf>
    <xf numFmtId="4" fontId="4" fillId="0" borderId="10" xfId="1" applyNumberFormat="1" applyFont="1" applyBorder="1" applyAlignment="1">
      <alignment vertical="center"/>
    </xf>
    <xf numFmtId="10" fontId="4" fillId="0" borderId="10" xfId="1" applyNumberFormat="1" applyFont="1" applyBorder="1" applyAlignment="1">
      <alignment vertical="center"/>
    </xf>
    <xf numFmtId="0" fontId="11" fillId="0" borderId="10" xfId="1" applyFont="1" applyBorder="1" applyAlignment="1">
      <alignment vertical="center" wrapText="1"/>
    </xf>
    <xf numFmtId="0" fontId="14" fillId="0" borderId="10" xfId="1" applyFont="1" applyBorder="1" applyAlignment="1">
      <alignment vertical="center" wrapText="1"/>
    </xf>
    <xf numFmtId="0" fontId="11" fillId="0" borderId="10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4" fontId="9" fillId="0" borderId="10" xfId="1" applyNumberFormat="1" applyFont="1" applyBorder="1" applyAlignment="1">
      <alignment vertical="center"/>
    </xf>
    <xf numFmtId="10" fontId="12" fillId="0" borderId="10" xfId="1" applyNumberFormat="1" applyFont="1" applyBorder="1" applyAlignment="1">
      <alignment vertical="center"/>
    </xf>
    <xf numFmtId="0" fontId="16" fillId="0" borderId="0" xfId="1" applyFont="1"/>
    <xf numFmtId="0" fontId="12" fillId="0" borderId="0" xfId="1" applyFont="1"/>
    <xf numFmtId="0" fontId="13" fillId="0" borderId="3" xfId="1" applyFont="1" applyBorder="1" applyAlignment="1">
      <alignment horizontal="center" vertical="center"/>
    </xf>
    <xf numFmtId="0" fontId="13" fillId="0" borderId="1" xfId="1" applyFont="1" applyBorder="1" applyAlignment="1">
      <alignment vertical="center"/>
    </xf>
    <xf numFmtId="165" fontId="13" fillId="0" borderId="1" xfId="1" applyNumberFormat="1" applyFont="1" applyBorder="1" applyAlignment="1">
      <alignment vertical="center"/>
    </xf>
    <xf numFmtId="4" fontId="13" fillId="0" borderId="4" xfId="1" applyNumberFormat="1" applyFont="1" applyBorder="1" applyAlignment="1">
      <alignment vertical="center"/>
    </xf>
    <xf numFmtId="0" fontId="18" fillId="0" borderId="2" xfId="1" applyFont="1" applyBorder="1" applyAlignment="1">
      <alignment horizontal="center" vertical="center"/>
    </xf>
    <xf numFmtId="0" fontId="18" fillId="0" borderId="0" xfId="1" applyFont="1" applyBorder="1" applyAlignment="1">
      <alignment vertical="center" wrapText="1"/>
    </xf>
    <xf numFmtId="165" fontId="18" fillId="0" borderId="2" xfId="1" applyNumberFormat="1" applyFont="1" applyBorder="1" applyAlignment="1">
      <alignment vertical="center"/>
    </xf>
    <xf numFmtId="165" fontId="18" fillId="0" borderId="0" xfId="1" applyNumberFormat="1" applyFont="1" applyBorder="1" applyAlignment="1">
      <alignment vertical="center"/>
    </xf>
    <xf numFmtId="4" fontId="18" fillId="0" borderId="2" xfId="1" applyNumberFormat="1" applyFont="1" applyBorder="1" applyAlignment="1">
      <alignment vertical="center"/>
    </xf>
    <xf numFmtId="0" fontId="18" fillId="0" borderId="11" xfId="1" applyFont="1" applyBorder="1" applyAlignment="1">
      <alignment horizontal="center" vertical="center"/>
    </xf>
    <xf numFmtId="165" fontId="18" fillId="0" borderId="11" xfId="1" applyNumberFormat="1" applyFont="1" applyBorder="1" applyAlignment="1">
      <alignment vertical="center"/>
    </xf>
    <xf numFmtId="4" fontId="18" fillId="0" borderId="11" xfId="1" applyNumberFormat="1" applyFont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13" fillId="0" borderId="1" xfId="1" applyFont="1" applyBorder="1" applyAlignment="1">
      <alignment horizontal="center" vertical="center"/>
    </xf>
    <xf numFmtId="0" fontId="13" fillId="0" borderId="4" xfId="1" applyFont="1" applyBorder="1" applyAlignment="1">
      <alignment vertical="center"/>
    </xf>
    <xf numFmtId="165" fontId="13" fillId="0" borderId="4" xfId="1" applyNumberFormat="1" applyFont="1" applyBorder="1" applyAlignment="1">
      <alignment vertical="center"/>
    </xf>
    <xf numFmtId="4" fontId="13" fillId="0" borderId="1" xfId="1" applyNumberFormat="1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165" fontId="18" fillId="0" borderId="6" xfId="1" applyNumberFormat="1" applyFont="1" applyBorder="1" applyAlignment="1">
      <alignment vertical="center"/>
    </xf>
    <xf numFmtId="0" fontId="13" fillId="0" borderId="12" xfId="1" applyFont="1" applyBorder="1" applyAlignment="1">
      <alignment horizontal="center" vertical="center"/>
    </xf>
    <xf numFmtId="0" fontId="13" fillId="0" borderId="12" xfId="1" applyFont="1" applyBorder="1" applyAlignment="1">
      <alignment vertical="center"/>
    </xf>
    <xf numFmtId="165" fontId="13" fillId="0" borderId="12" xfId="1" applyNumberFormat="1" applyFont="1" applyBorder="1" applyAlignment="1">
      <alignment vertical="center"/>
    </xf>
    <xf numFmtId="4" fontId="13" fillId="0" borderId="12" xfId="1" applyNumberFormat="1" applyFont="1" applyBorder="1" applyAlignment="1">
      <alignment vertical="center"/>
    </xf>
    <xf numFmtId="0" fontId="18" fillId="0" borderId="12" xfId="1" applyFont="1" applyBorder="1" applyAlignment="1">
      <alignment horizontal="center" vertical="center"/>
    </xf>
    <xf numFmtId="0" fontId="18" fillId="0" borderId="12" xfId="1" applyFont="1" applyBorder="1" applyAlignment="1">
      <alignment vertical="center" wrapText="1"/>
    </xf>
    <xf numFmtId="165" fontId="18" fillId="0" borderId="12" xfId="1" applyNumberFormat="1" applyFont="1" applyBorder="1" applyAlignment="1">
      <alignment vertical="center"/>
    </xf>
    <xf numFmtId="4" fontId="18" fillId="0" borderId="12" xfId="1" applyNumberFormat="1" applyFont="1" applyBorder="1" applyAlignment="1">
      <alignment vertical="center"/>
    </xf>
    <xf numFmtId="0" fontId="18" fillId="0" borderId="12" xfId="1" applyFont="1" applyBorder="1" applyAlignment="1">
      <alignment vertical="center"/>
    </xf>
    <xf numFmtId="0" fontId="13" fillId="0" borderId="12" xfId="1" applyFont="1" applyBorder="1" applyAlignment="1">
      <alignment vertical="center" wrapText="1"/>
    </xf>
    <xf numFmtId="0" fontId="14" fillId="0" borderId="4" xfId="1" applyFont="1" applyFill="1" applyBorder="1" applyAlignment="1">
      <alignment vertical="center" wrapText="1"/>
    </xf>
    <xf numFmtId="165" fontId="18" fillId="0" borderId="1" xfId="1" applyNumberFormat="1" applyFont="1" applyBorder="1" applyAlignment="1">
      <alignment vertical="center"/>
    </xf>
    <xf numFmtId="0" fontId="9" fillId="0" borderId="10" xfId="1" applyFont="1" applyFill="1" applyBorder="1" applyAlignment="1">
      <alignment horizontal="center" vertical="center" wrapText="1"/>
    </xf>
    <xf numFmtId="0" fontId="3" fillId="0" borderId="10" xfId="1" applyFill="1" applyBorder="1" applyAlignment="1">
      <alignment horizontal="center" vertical="center" wrapText="1"/>
    </xf>
    <xf numFmtId="0" fontId="3" fillId="0" borderId="10" xfId="1" applyFill="1" applyBorder="1" applyAlignment="1">
      <alignment wrapText="1"/>
    </xf>
    <xf numFmtId="0" fontId="9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3" fillId="0" borderId="0" xfId="1" applyAlignment="1">
      <alignment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3" fillId="0" borderId="4" xfId="1" applyBorder="1" applyAlignment="1">
      <alignment wrapText="1"/>
    </xf>
    <xf numFmtId="0" fontId="3" fillId="0" borderId="5" xfId="1" applyBorder="1" applyAlignment="1">
      <alignment wrapText="1"/>
    </xf>
    <xf numFmtId="0" fontId="15" fillId="0" borderId="0" xfId="1" applyFont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7" fillId="3" borderId="11" xfId="1" applyFont="1" applyFill="1" applyBorder="1" applyAlignment="1">
      <alignment horizontal="center" vertical="center" wrapText="1"/>
    </xf>
    <xf numFmtId="0" fontId="17" fillId="3" borderId="6" xfId="1" applyFont="1" applyFill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0" fontId="13" fillId="0" borderId="12" xfId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</cellXfs>
  <cellStyles count="11">
    <cellStyle name="Normalny" xfId="0" builtinId="0"/>
    <cellStyle name="Normalny 2" xfId="1"/>
    <cellStyle name="Normalny 2 2" xfId="2"/>
    <cellStyle name="Normalny 2 2 2" xfId="3"/>
    <cellStyle name="Normalny 3" xfId="4"/>
    <cellStyle name="Normalny 3 2" xfId="5"/>
    <cellStyle name="Normalny 4" xfId="6"/>
    <cellStyle name="Normalny 5" xfId="7"/>
    <cellStyle name="Normalny 5 2" xfId="8"/>
    <cellStyle name="Normalny 6" xfId="9"/>
    <cellStyle name="Normalny 7" xfId="1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general" vertical="center" textRotation="0" wrapText="1" indent="0" relativeIndent="0" justifyLastLine="0" shrinkToFit="0" mergeCell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general" vertical="center" textRotation="0" wrapText="1" indent="0" relativeIndent="0" justifyLastLine="0" shrinkToFit="0" mergeCell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justify" vertical="center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Struktura wykonanych dochodów za I półrocze </a:t>
            </a:r>
            <a:r>
              <a:rPr lang="pl-PL" baseline="0"/>
              <a:t> 2012 roku</a:t>
            </a:r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rich>
      </c:tx>
      <c:layout>
        <c:manualLayout>
          <c:xMode val="edge"/>
          <c:yMode val="edge"/>
          <c:x val="0.26689067807410782"/>
          <c:y val="1.236846024763932E-2"/>
        </c:manualLayout>
      </c:layout>
    </c:title>
    <c:view3D>
      <c:depthPercent val="100"/>
      <c:rAngAx val="1"/>
    </c:view3D>
    <c:plotArea>
      <c:layout>
        <c:manualLayout>
          <c:layoutTarget val="inner"/>
          <c:xMode val="edge"/>
          <c:yMode val="edge"/>
          <c:x val="8.4542937110903091E-2"/>
          <c:y val="3.2104551952841953E-2"/>
          <c:w val="0.90353294466568956"/>
          <c:h val="0.55750897603766036"/>
        </c:manualLayout>
      </c:layout>
      <c:bar3DChart>
        <c:barDir val="col"/>
        <c:grouping val="stacked"/>
        <c:ser>
          <c:idx val="0"/>
          <c:order val="0"/>
          <c:cat>
            <c:strRef>
              <c:f>'Zał 1 dochody i wydatki ogolem'!$C$63:$C$79</c:f>
              <c:strCache>
                <c:ptCount val="17"/>
                <c:pt idx="0">
                  <c:v>Rolnictwo i łowiectwo</c:v>
                </c:pt>
                <c:pt idx="1">
                  <c:v>Leśnictwo</c:v>
                </c:pt>
                <c:pt idx="2">
                  <c:v>Rybołówstwo</c:v>
                </c:pt>
                <c:pt idx="3">
                  <c:v>Transport i łączność</c:v>
                </c:pt>
                <c:pt idx="4">
                  <c:v>Gospodarka mieszkaniowa</c:v>
                </c:pt>
                <c:pt idx="5">
                  <c:v>Działalność usługowa</c:v>
                </c:pt>
                <c:pt idx="6">
                  <c:v>Administracja publiczna</c:v>
                </c:pt>
                <c:pt idx="7">
                  <c:v>Obrona narodowa</c:v>
                </c:pt>
                <c:pt idx="8">
                  <c:v>Bezpieczeństwo publiczne i ochrona przeciwpożarowa</c:v>
                </c:pt>
                <c:pt idx="9">
                  <c:v>Dochody podatkowe</c:v>
                </c:pt>
                <c:pt idx="10">
                  <c:v>Różne rozliczenia</c:v>
                </c:pt>
                <c:pt idx="11">
                  <c:v>Oświata i wychowanie</c:v>
                </c:pt>
                <c:pt idx="12">
                  <c:v>Ochrona zdrowia</c:v>
                </c:pt>
                <c:pt idx="13">
                  <c:v>Pomoc społeczna</c:v>
                </c:pt>
                <c:pt idx="14">
                  <c:v>Pozostałe zadania w zakresie polityki społecznej</c:v>
                </c:pt>
                <c:pt idx="15">
                  <c:v>Edukacyjna opieka wychowawcza</c:v>
                </c:pt>
                <c:pt idx="16">
                  <c:v>Gospodarka komunalna i ochrona środowiska</c:v>
                </c:pt>
              </c:strCache>
            </c:strRef>
          </c:cat>
          <c:val>
            <c:numRef>
              <c:f>'Zał 1 dochody i wydatki ogolem'!$D$63:$D$78</c:f>
              <c:numCache>
                <c:formatCode>#,##0.00</c:formatCode>
                <c:ptCount val="16"/>
                <c:pt idx="0">
                  <c:v>2415.7600000000002</c:v>
                </c:pt>
                <c:pt idx="1">
                  <c:v>89511.79</c:v>
                </c:pt>
                <c:pt idx="2">
                  <c:v>0</c:v>
                </c:pt>
                <c:pt idx="3">
                  <c:v>89799.77</c:v>
                </c:pt>
                <c:pt idx="4">
                  <c:v>464900.28</c:v>
                </c:pt>
                <c:pt idx="5">
                  <c:v>513236.21</c:v>
                </c:pt>
                <c:pt idx="6">
                  <c:v>365510.32</c:v>
                </c:pt>
                <c:pt idx="7">
                  <c:v>0</c:v>
                </c:pt>
                <c:pt idx="8">
                  <c:v>3358052.03</c:v>
                </c:pt>
                <c:pt idx="9">
                  <c:v>4920809.62</c:v>
                </c:pt>
                <c:pt idx="10">
                  <c:v>27969222.960000001</c:v>
                </c:pt>
                <c:pt idx="11">
                  <c:v>795181.14</c:v>
                </c:pt>
                <c:pt idx="12">
                  <c:v>1793994</c:v>
                </c:pt>
                <c:pt idx="13">
                  <c:v>1625064.13</c:v>
                </c:pt>
                <c:pt idx="14">
                  <c:v>494987.35</c:v>
                </c:pt>
                <c:pt idx="15">
                  <c:v>140958.14000000001</c:v>
                </c:pt>
              </c:numCache>
            </c:numRef>
          </c:val>
        </c:ser>
        <c:shape val="cylinder"/>
        <c:axId val="76297344"/>
        <c:axId val="76298880"/>
        <c:axId val="0"/>
      </c:bar3DChart>
      <c:catAx>
        <c:axId val="76297344"/>
        <c:scaling>
          <c:orientation val="minMax"/>
        </c:scaling>
        <c:axPos val="b"/>
        <c:numFmt formatCode="General" sourceLinked="1"/>
        <c:tickLblPos val="nextTo"/>
        <c:spPr>
          <a:ln>
            <a:noFill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6298880"/>
        <c:crosses val="autoZero"/>
        <c:lblAlgn val="ctr"/>
        <c:lblOffset val="100"/>
      </c:catAx>
      <c:valAx>
        <c:axId val="76298880"/>
        <c:scaling>
          <c:orientation val="minMax"/>
        </c:scaling>
        <c:axPos val="l"/>
        <c:majorGridlines/>
        <c:numFmt formatCode="#,##0.00" sourceLinked="1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6297344"/>
        <c:crosses val="autoZero"/>
        <c:crossBetween val="between"/>
        <c:majorUnit val="1500000"/>
      </c:valAx>
      <c:spPr>
        <a:noFill/>
        <a:ln w="25400">
          <a:noFill/>
        </a:ln>
      </c:spPr>
    </c:plotArea>
    <c:plotVisOnly val="1"/>
    <c:dispBlanksAs val="gap"/>
  </c:chart>
  <c:spPr>
    <a:ln w="15875"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167" l="0.70000000000000062" r="0.70000000000000062" t="0.75000000000000167" header="0.30000000000000032" footer="0.30000000000000032"/>
    <c:pageSetup paperSize="9" orientation="landscape" horizontalDpi="-4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Struktura zrealizowanych wydatków za I półrocze </a:t>
            </a:r>
            <a:r>
              <a:rPr lang="pl-PL" baseline="0"/>
              <a:t> 2012 roku</a:t>
            </a:r>
            <a:endParaRPr lang="pl-PL"/>
          </a:p>
        </c:rich>
      </c:tx>
      <c:layout>
        <c:manualLayout>
          <c:xMode val="edge"/>
          <c:yMode val="edge"/>
          <c:x val="0.28421021519812006"/>
          <c:y val="2.5900806223923278E-2"/>
        </c:manualLayout>
      </c:layout>
    </c:title>
    <c:view3D>
      <c:depthPercent val="100"/>
      <c:rAngAx val="1"/>
    </c:view3D>
    <c:plotArea>
      <c:layout/>
      <c:bar3DChart>
        <c:barDir val="col"/>
        <c:grouping val="stacked"/>
        <c:ser>
          <c:idx val="0"/>
          <c:order val="0"/>
          <c:tx>
            <c:v>dddd</c:v>
          </c:tx>
          <c:cat>
            <c:strRef>
              <c:f>'Zał 1 dochody i wydatki ogolem'!$C$136:$C$153</c:f>
              <c:strCache>
                <c:ptCount val="18"/>
                <c:pt idx="0">
                  <c:v>Rolnictwo i łowiectwo</c:v>
                </c:pt>
                <c:pt idx="1">
                  <c:v>Leśnictwo</c:v>
                </c:pt>
                <c:pt idx="2">
                  <c:v>Transport i łączność</c:v>
                </c:pt>
                <c:pt idx="3">
                  <c:v>Gospodarka mieszkaniowa</c:v>
                </c:pt>
                <c:pt idx="4">
                  <c:v>Działalność usługowa</c:v>
                </c:pt>
                <c:pt idx="5">
                  <c:v>Administracja publiczna</c:v>
                </c:pt>
                <c:pt idx="6">
                  <c:v>Obrona narodowa</c:v>
                </c:pt>
                <c:pt idx="7">
                  <c:v>Bezpieczeństwo pub i ochrona przeciwp</c:v>
                </c:pt>
                <c:pt idx="8">
                  <c:v>Obsługa długu publicznego</c:v>
                </c:pt>
                <c:pt idx="9">
                  <c:v>Różne rozliczenia</c:v>
                </c:pt>
                <c:pt idx="10">
                  <c:v>Oświata i wychowanie</c:v>
                </c:pt>
                <c:pt idx="11">
                  <c:v>Ochrona zdrowia</c:v>
                </c:pt>
                <c:pt idx="12">
                  <c:v>Pomoc społeczna</c:v>
                </c:pt>
                <c:pt idx="13">
                  <c:v>Pozostałe zadania w zakresie polityki społecznej</c:v>
                </c:pt>
                <c:pt idx="14">
                  <c:v>Edukacyjna opieka wychowawcza</c:v>
                </c:pt>
                <c:pt idx="15">
                  <c:v>Gospodarka komunalna i ochrona środowiska</c:v>
                </c:pt>
                <c:pt idx="16">
                  <c:v>Kultura i ochrona dziedzictwa narodowego</c:v>
                </c:pt>
                <c:pt idx="17">
                  <c:v>Kultura fizyczna i sport</c:v>
                </c:pt>
              </c:strCache>
            </c:strRef>
          </c:cat>
          <c:val>
            <c:numRef>
              <c:f>'Zał 1 dochody i wydatki ogolem'!$D$135:$D$152</c:f>
              <c:numCache>
                <c:formatCode>#,##0.00</c:formatCode>
                <c:ptCount val="18"/>
                <c:pt idx="1">
                  <c:v>6160</c:v>
                </c:pt>
                <c:pt idx="2">
                  <c:v>124911.79</c:v>
                </c:pt>
                <c:pt idx="3">
                  <c:v>1972771.1</c:v>
                </c:pt>
                <c:pt idx="4">
                  <c:v>29598.16</c:v>
                </c:pt>
                <c:pt idx="5">
                  <c:v>462857.36</c:v>
                </c:pt>
                <c:pt idx="6">
                  <c:v>3990388.32</c:v>
                </c:pt>
                <c:pt idx="7">
                  <c:v>0</c:v>
                </c:pt>
                <c:pt idx="8">
                  <c:v>3019857.59</c:v>
                </c:pt>
                <c:pt idx="9">
                  <c:v>638793.46</c:v>
                </c:pt>
                <c:pt idx="10">
                  <c:v>0</c:v>
                </c:pt>
                <c:pt idx="11">
                  <c:v>17509603.399999999</c:v>
                </c:pt>
                <c:pt idx="12">
                  <c:v>1783174.93</c:v>
                </c:pt>
                <c:pt idx="13">
                  <c:v>3806336.19</c:v>
                </c:pt>
                <c:pt idx="14">
                  <c:v>1718382.72</c:v>
                </c:pt>
                <c:pt idx="15">
                  <c:v>3340384.02</c:v>
                </c:pt>
                <c:pt idx="16">
                  <c:v>15431.45</c:v>
                </c:pt>
                <c:pt idx="17">
                  <c:v>119871.1</c:v>
                </c:pt>
              </c:numCache>
            </c:numRef>
          </c:val>
        </c:ser>
        <c:shape val="cylinder"/>
        <c:axId val="76331648"/>
        <c:axId val="75174272"/>
        <c:axId val="0"/>
      </c:bar3DChart>
      <c:catAx>
        <c:axId val="76331648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5174272"/>
        <c:crosses val="autoZero"/>
        <c:auto val="1"/>
        <c:lblAlgn val="ctr"/>
        <c:lblOffset val="100"/>
      </c:catAx>
      <c:valAx>
        <c:axId val="75174272"/>
        <c:scaling>
          <c:orientation val="minMax"/>
        </c:scaling>
        <c:axPos val="l"/>
        <c:majorGridlines/>
        <c:numFmt formatCode="#,##0.00" sourceLinked="1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6331648"/>
        <c:crosses val="autoZero"/>
        <c:crossBetween val="between"/>
        <c:majorUnit val="1000000"/>
      </c:valAx>
      <c:spPr>
        <a:noFill/>
        <a:ln w="25400">
          <a:noFill/>
        </a:ln>
      </c:spPr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167" l="0.70000000000000062" r="0.70000000000000062" t="0.75000000000000167" header="0.30000000000000032" footer="0.30000000000000032"/>
    <c:pageSetup paperSize="9" orientation="landscape" horizontalDpi="-4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Planowane i wykonane dochody powiatu za I półrocze 2011 i 2012 roku</a:t>
            </a:r>
          </a:p>
        </c:rich>
      </c:tx>
      <c:layout>
        <c:manualLayout>
          <c:xMode val="edge"/>
          <c:yMode val="edge"/>
          <c:x val="0.23471221609109938"/>
          <c:y val="2.7863777089783423E-2"/>
        </c:manualLayout>
      </c:layout>
    </c:title>
    <c:view3D>
      <c:hPercent val="58"/>
      <c:depthPercent val="100"/>
      <c:rAngAx val="1"/>
    </c:view3D>
    <c:floor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975369458128118E-2"/>
          <c:y val="0.16071035954141086"/>
          <c:w val="0.88300492610837589"/>
          <c:h val="0.69879471924316838"/>
        </c:manualLayout>
      </c:layout>
      <c:bar3DChart>
        <c:barDir val="col"/>
        <c:grouping val="clustered"/>
        <c:ser>
          <c:idx val="0"/>
          <c:order val="0"/>
          <c:tx>
            <c:v>ddd</c:v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Val val="1"/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Val val="1"/>
            </c:dLbl>
            <c:dLbl>
              <c:idx val="2"/>
              <c:layout>
                <c:manualLayout>
                  <c:x val="1.3980883648957467E-2"/>
                  <c:y val="-5.4908023395122733E-2"/>
                </c:manualLayout>
              </c:layout>
              <c:showVal val="1"/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Val val="1"/>
          </c:dLbls>
          <c:cat>
            <c:strRef>
              <c:f>'dochody porownanie'!$C$15:$C$18</c:f>
              <c:strCache>
                <c:ptCount val="4"/>
                <c:pt idx="0">
                  <c:v>Planowane dochody - 2012 rok</c:v>
                </c:pt>
                <c:pt idx="1">
                  <c:v>Planowane dochody - 2011 rok</c:v>
                </c:pt>
                <c:pt idx="2">
                  <c:v>Wykonane dochody - 2012 rok</c:v>
                </c:pt>
                <c:pt idx="3">
                  <c:v>Wykonane dochody - 2011 rok</c:v>
                </c:pt>
              </c:strCache>
            </c:strRef>
          </c:cat>
          <c:val>
            <c:numRef>
              <c:f>'dochody porownanie'!$D$15:$D$18</c:f>
              <c:numCache>
                <c:formatCode>#,##0.00</c:formatCode>
                <c:ptCount val="4"/>
                <c:pt idx="0">
                  <c:v>81033821</c:v>
                </c:pt>
                <c:pt idx="1">
                  <c:v>84337647</c:v>
                </c:pt>
                <c:pt idx="2">
                  <c:v>42752771.590000004</c:v>
                </c:pt>
                <c:pt idx="3">
                  <c:v>44755854.640000001</c:v>
                </c:pt>
              </c:numCache>
            </c:numRef>
          </c:val>
        </c:ser>
        <c:shape val="cylinder"/>
        <c:axId val="77870592"/>
        <c:axId val="77872128"/>
        <c:axId val="0"/>
      </c:bar3DChart>
      <c:catAx>
        <c:axId val="7787059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7872128"/>
        <c:crosses val="autoZero"/>
        <c:auto val="1"/>
        <c:lblAlgn val="ctr"/>
        <c:lblOffset val="100"/>
        <c:tickLblSkip val="1"/>
        <c:tickMarkSkip val="1"/>
      </c:catAx>
      <c:valAx>
        <c:axId val="7787212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7870592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167" r="0.75000000000000167" t="1" header="0.5" footer="0.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Planowane i wykonane wydatki powiatu za I półrocze 2011 i 2012 roku</a:t>
            </a:r>
          </a:p>
        </c:rich>
      </c:tx>
      <c:layout>
        <c:manualLayout>
          <c:xMode val="edge"/>
          <c:yMode val="edge"/>
          <c:x val="0.23471221609109946"/>
          <c:y val="2.7863777089783451E-2"/>
        </c:manualLayout>
      </c:layout>
    </c:title>
    <c:view3D>
      <c:hPercent val="58"/>
      <c:depthPercent val="100"/>
      <c:rAngAx val="1"/>
    </c:view3D>
    <c:floor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9753694581281235E-2"/>
          <c:y val="0.16071035954141094"/>
          <c:w val="0.88300492610837611"/>
          <c:h val="0.69879471924316872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Val val="1"/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Val val="1"/>
            </c:dLbl>
            <c:dLbl>
              <c:idx val="2"/>
              <c:layout>
                <c:manualLayout>
                  <c:x val="1.3980883648957483E-2"/>
                  <c:y val="-5.4908023395122733E-2"/>
                </c:manualLayout>
              </c:layout>
              <c:showVal val="1"/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Val val="1"/>
          </c:dLbls>
          <c:cat>
            <c:strRef>
              <c:f>'wydatki porownanie '!$C$15:$C$18</c:f>
              <c:strCache>
                <c:ptCount val="4"/>
                <c:pt idx="0">
                  <c:v>Planowane wydatki - 2012 rok</c:v>
                </c:pt>
                <c:pt idx="1">
                  <c:v>Planowane wydatki - 2011 rok</c:v>
                </c:pt>
                <c:pt idx="2">
                  <c:v>Wykonane wydatki - 2012 rok</c:v>
                </c:pt>
                <c:pt idx="3">
                  <c:v>Wykonane wydatki - 2011 rok</c:v>
                </c:pt>
              </c:strCache>
            </c:strRef>
          </c:cat>
          <c:val>
            <c:numRef>
              <c:f>'wydatki porownanie '!$D$15:$D$18</c:f>
              <c:numCache>
                <c:formatCode>#,##0.00</c:formatCode>
                <c:ptCount val="4"/>
                <c:pt idx="0">
                  <c:v>87232971</c:v>
                </c:pt>
                <c:pt idx="1">
                  <c:v>87672779</c:v>
                </c:pt>
                <c:pt idx="2">
                  <c:v>38611802.990000002</c:v>
                </c:pt>
                <c:pt idx="3">
                  <c:v>41360719.609999999</c:v>
                </c:pt>
              </c:numCache>
            </c:numRef>
          </c:val>
        </c:ser>
        <c:shape val="cylinder"/>
        <c:axId val="78167424"/>
        <c:axId val="78181504"/>
        <c:axId val="0"/>
      </c:bar3DChart>
      <c:catAx>
        <c:axId val="7816742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8181504"/>
        <c:crosses val="autoZero"/>
        <c:auto val="1"/>
        <c:lblAlgn val="ctr"/>
        <c:lblOffset val="100"/>
        <c:tickLblSkip val="1"/>
        <c:tickMarkSkip val="1"/>
      </c:catAx>
      <c:valAx>
        <c:axId val="781815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8167424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189" r="0.75000000000000189" t="1" header="0.5" footer="0.5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Struktura dochodów według źródeł za I półrocze 2012 roku</a:t>
            </a:r>
          </a:p>
        </c:rich>
      </c:tx>
      <c:layout>
        <c:manualLayout>
          <c:xMode val="edge"/>
          <c:yMode val="edge"/>
          <c:x val="0.23906083244397042"/>
          <c:y val="2.77324632952692E-2"/>
        </c:manualLayout>
      </c:layout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v>ddddd</c:v>
          </c:tx>
          <c:explosion val="26"/>
          <c:dPt>
            <c:idx val="0"/>
            <c:spPr>
              <a:solidFill>
                <a:srgbClr val="00B050"/>
              </a:solidFill>
            </c:spPr>
          </c:dPt>
          <c:dPt>
            <c:idx val="2"/>
            <c:spPr>
              <a:solidFill>
                <a:srgbClr val="002060"/>
              </a:solidFill>
            </c:spPr>
          </c:dPt>
          <c:dPt>
            <c:idx val="3"/>
            <c:spPr>
              <a:solidFill>
                <a:srgbClr val="FFFF00"/>
              </a:solidFill>
            </c:spPr>
          </c:dPt>
          <c:dPt>
            <c:idx val="4"/>
            <c:spPr>
              <a:solidFill>
                <a:srgbClr val="FF0000"/>
              </a:solidFill>
            </c:spPr>
          </c:dPt>
          <c:cat>
            <c:strRef>
              <c:f>'Zał 4 dochody wg grup'!$C$68:$C$72</c:f>
              <c:strCache>
                <c:ptCount val="5"/>
                <c:pt idx="0">
                  <c:v>DOCHODY WŁASNE </c:v>
                </c:pt>
                <c:pt idx="1">
                  <c:v>DOTACJE - ZADANIA ZLECONE</c:v>
                </c:pt>
                <c:pt idx="2">
                  <c:v>DOTACJE - ZADANIA WŁASNE</c:v>
                </c:pt>
                <c:pt idx="3">
                  <c:v>DOTACJE - WEDŁUG POROZUMIEŃ J.S.T.</c:v>
                </c:pt>
                <c:pt idx="4">
                  <c:v>SUBWENCJE OGÓLNE</c:v>
                </c:pt>
              </c:strCache>
            </c:strRef>
          </c:cat>
          <c:val>
            <c:numRef>
              <c:f>'Zał 4 dochody wg grup'!$D$68:$D$72</c:f>
              <c:numCache>
                <c:formatCode>#,##0.00_ ;[Red]\-#,##0.00\ </c:formatCode>
                <c:ptCount val="5"/>
                <c:pt idx="0">
                  <c:v>8721150.2200000007</c:v>
                </c:pt>
                <c:pt idx="1">
                  <c:v>5775288</c:v>
                </c:pt>
                <c:pt idx="2">
                  <c:v>202189</c:v>
                </c:pt>
                <c:pt idx="3">
                  <c:v>165672.37</c:v>
                </c:pt>
                <c:pt idx="4">
                  <c:v>27888472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9666607842643112E-2"/>
          <c:y val="0.82019396025741476"/>
          <c:w val="0.86043199242570756"/>
          <c:h val="0.1667554687801058"/>
        </c:manualLayout>
      </c:layout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pl-PL"/>
        </a:p>
      </c:txPr>
    </c:legend>
    <c:plotVisOnly val="1"/>
    <c:dispBlanksAs val="zero"/>
  </c:chart>
  <c:spPr>
    <a:ln w="15875"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4</xdr:row>
      <xdr:rowOff>66675</xdr:rowOff>
    </xdr:from>
    <xdr:to>
      <xdr:col>2</xdr:col>
      <xdr:colOff>657225</xdr:colOff>
      <xdr:row>9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0075" y="866775"/>
          <a:ext cx="11049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81</xdr:row>
      <xdr:rowOff>19050</xdr:rowOff>
    </xdr:from>
    <xdr:to>
      <xdr:col>9</xdr:col>
      <xdr:colOff>1190625</xdr:colOff>
      <xdr:row>118</xdr:row>
      <xdr:rowOff>171450</xdr:rowOff>
    </xdr:to>
    <xdr:graphicFrame macro="">
      <xdr:nvGraphicFramePr>
        <xdr:cNvPr id="3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1076325</xdr:colOff>
      <xdr:row>158</xdr:row>
      <xdr:rowOff>142875</xdr:rowOff>
    </xdr:from>
    <xdr:to>
      <xdr:col>9</xdr:col>
      <xdr:colOff>666750</xdr:colOff>
      <xdr:row>194</xdr:row>
      <xdr:rowOff>114300</xdr:rowOff>
    </xdr:to>
    <xdr:graphicFrame macro="">
      <xdr:nvGraphicFramePr>
        <xdr:cNvPr id="4" name="Wykres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66675</xdr:colOff>
      <xdr:row>4</xdr:row>
      <xdr:rowOff>66675</xdr:rowOff>
    </xdr:from>
    <xdr:to>
      <xdr:col>2</xdr:col>
      <xdr:colOff>657225</xdr:colOff>
      <xdr:row>9</xdr:row>
      <xdr:rowOff>114300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0075" y="866775"/>
          <a:ext cx="11049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120317</xdr:colOff>
      <xdr:row>19</xdr:row>
      <xdr:rowOff>140368</xdr:rowOff>
    </xdr:from>
    <xdr:to>
      <xdr:col>12</xdr:col>
      <xdr:colOff>523876</xdr:colOff>
      <xdr:row>52</xdr:row>
      <xdr:rowOff>142875</xdr:rowOff>
    </xdr:to>
    <xdr:graphicFrame macro="">
      <xdr:nvGraphicFramePr>
        <xdr:cNvPr id="2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120317</xdr:colOff>
      <xdr:row>19</xdr:row>
      <xdr:rowOff>140368</xdr:rowOff>
    </xdr:from>
    <xdr:to>
      <xdr:col>12</xdr:col>
      <xdr:colOff>523876</xdr:colOff>
      <xdr:row>52</xdr:row>
      <xdr:rowOff>142875</xdr:rowOff>
    </xdr:to>
    <xdr:graphicFrame macro="">
      <xdr:nvGraphicFramePr>
        <xdr:cNvPr id="2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32</xdr:row>
      <xdr:rowOff>19050</xdr:rowOff>
    </xdr:from>
    <xdr:to>
      <xdr:col>7</xdr:col>
      <xdr:colOff>809625</xdr:colOff>
      <xdr:row>61</xdr:row>
      <xdr:rowOff>57150</xdr:rowOff>
    </xdr:to>
    <xdr:graphicFrame macro="">
      <xdr:nvGraphicFramePr>
        <xdr:cNvPr id="2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C63:C80" totalsRowShown="0" headerRowDxfId="5" dataDxfId="3" headerRowBorderDxfId="4" tableBorderDxfId="2" totalsRowBorderDxfId="1" headerRowCellStyle="Normalny" dataCellStyle="Normalny">
  <autoFilter ref="C63:C80"/>
  <tableColumns count="1">
    <tableColumn id="1" name="Rolnictwo i łowiectwo" dataDxfId="0" dataCellStyle="Normalny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P267"/>
  <sheetViews>
    <sheetView tabSelected="1" view="pageBreakPreview" zoomScale="60" zoomScaleNormal="90" workbookViewId="0">
      <selection activeCell="L187" sqref="L187"/>
    </sheetView>
  </sheetViews>
  <sheetFormatPr defaultRowHeight="15.75"/>
  <cols>
    <col min="1" max="1" width="9.140625" style="1"/>
    <col min="2" max="2" width="7.7109375" style="1" customWidth="1"/>
    <col min="3" max="3" width="73.42578125" style="1" customWidth="1"/>
    <col min="4" max="4" width="19.42578125" style="1" customWidth="1"/>
    <col min="5" max="5" width="19.140625" style="1" customWidth="1"/>
    <col min="6" max="6" width="19.42578125" style="1" customWidth="1"/>
    <col min="7" max="7" width="17.7109375" style="1" customWidth="1"/>
    <col min="8" max="8" width="18" style="1" customWidth="1"/>
    <col min="9" max="9" width="19.140625" style="1" customWidth="1"/>
    <col min="10" max="10" width="20" style="1" customWidth="1"/>
    <col min="11" max="11" width="17.28515625" style="1" bestFit="1" customWidth="1"/>
    <col min="12" max="257" width="9.140625" style="1"/>
    <col min="258" max="258" width="7.7109375" style="1" customWidth="1"/>
    <col min="259" max="259" width="73.42578125" style="1" customWidth="1"/>
    <col min="260" max="260" width="19.42578125" style="1" customWidth="1"/>
    <col min="261" max="261" width="19.140625" style="1" customWidth="1"/>
    <col min="262" max="262" width="19.42578125" style="1" customWidth="1"/>
    <col min="263" max="263" width="17.7109375" style="1" customWidth="1"/>
    <col min="264" max="264" width="18" style="1" customWidth="1"/>
    <col min="265" max="265" width="19.140625" style="1" customWidth="1"/>
    <col min="266" max="266" width="20" style="1" customWidth="1"/>
    <col min="267" max="267" width="17.28515625" style="1" bestFit="1" customWidth="1"/>
    <col min="268" max="513" width="9.140625" style="1"/>
    <col min="514" max="514" width="7.7109375" style="1" customWidth="1"/>
    <col min="515" max="515" width="73.42578125" style="1" customWidth="1"/>
    <col min="516" max="516" width="19.42578125" style="1" customWidth="1"/>
    <col min="517" max="517" width="19.140625" style="1" customWidth="1"/>
    <col min="518" max="518" width="19.42578125" style="1" customWidth="1"/>
    <col min="519" max="519" width="17.7109375" style="1" customWidth="1"/>
    <col min="520" max="520" width="18" style="1" customWidth="1"/>
    <col min="521" max="521" width="19.140625" style="1" customWidth="1"/>
    <col min="522" max="522" width="20" style="1" customWidth="1"/>
    <col min="523" max="523" width="17.28515625" style="1" bestFit="1" customWidth="1"/>
    <col min="524" max="769" width="9.140625" style="1"/>
    <col min="770" max="770" width="7.7109375" style="1" customWidth="1"/>
    <col min="771" max="771" width="73.42578125" style="1" customWidth="1"/>
    <col min="772" max="772" width="19.42578125" style="1" customWidth="1"/>
    <col min="773" max="773" width="19.140625" style="1" customWidth="1"/>
    <col min="774" max="774" width="19.42578125" style="1" customWidth="1"/>
    <col min="775" max="775" width="17.7109375" style="1" customWidth="1"/>
    <col min="776" max="776" width="18" style="1" customWidth="1"/>
    <col min="777" max="777" width="19.140625" style="1" customWidth="1"/>
    <col min="778" max="778" width="20" style="1" customWidth="1"/>
    <col min="779" max="779" width="17.28515625" style="1" bestFit="1" customWidth="1"/>
    <col min="780" max="1025" width="9.140625" style="1"/>
    <col min="1026" max="1026" width="7.7109375" style="1" customWidth="1"/>
    <col min="1027" max="1027" width="73.42578125" style="1" customWidth="1"/>
    <col min="1028" max="1028" width="19.42578125" style="1" customWidth="1"/>
    <col min="1029" max="1029" width="19.140625" style="1" customWidth="1"/>
    <col min="1030" max="1030" width="19.42578125" style="1" customWidth="1"/>
    <col min="1031" max="1031" width="17.7109375" style="1" customWidth="1"/>
    <col min="1032" max="1032" width="18" style="1" customWidth="1"/>
    <col min="1033" max="1033" width="19.140625" style="1" customWidth="1"/>
    <col min="1034" max="1034" width="20" style="1" customWidth="1"/>
    <col min="1035" max="1035" width="17.28515625" style="1" bestFit="1" customWidth="1"/>
    <col min="1036" max="1281" width="9.140625" style="1"/>
    <col min="1282" max="1282" width="7.7109375" style="1" customWidth="1"/>
    <col min="1283" max="1283" width="73.42578125" style="1" customWidth="1"/>
    <col min="1284" max="1284" width="19.42578125" style="1" customWidth="1"/>
    <col min="1285" max="1285" width="19.140625" style="1" customWidth="1"/>
    <col min="1286" max="1286" width="19.42578125" style="1" customWidth="1"/>
    <col min="1287" max="1287" width="17.7109375" style="1" customWidth="1"/>
    <col min="1288" max="1288" width="18" style="1" customWidth="1"/>
    <col min="1289" max="1289" width="19.140625" style="1" customWidth="1"/>
    <col min="1290" max="1290" width="20" style="1" customWidth="1"/>
    <col min="1291" max="1291" width="17.28515625" style="1" bestFit="1" customWidth="1"/>
    <col min="1292" max="1537" width="9.140625" style="1"/>
    <col min="1538" max="1538" width="7.7109375" style="1" customWidth="1"/>
    <col min="1539" max="1539" width="73.42578125" style="1" customWidth="1"/>
    <col min="1540" max="1540" width="19.42578125" style="1" customWidth="1"/>
    <col min="1541" max="1541" width="19.140625" style="1" customWidth="1"/>
    <col min="1542" max="1542" width="19.42578125" style="1" customWidth="1"/>
    <col min="1543" max="1543" width="17.7109375" style="1" customWidth="1"/>
    <col min="1544" max="1544" width="18" style="1" customWidth="1"/>
    <col min="1545" max="1545" width="19.140625" style="1" customWidth="1"/>
    <col min="1546" max="1546" width="20" style="1" customWidth="1"/>
    <col min="1547" max="1547" width="17.28515625" style="1" bestFit="1" customWidth="1"/>
    <col min="1548" max="1793" width="9.140625" style="1"/>
    <col min="1794" max="1794" width="7.7109375" style="1" customWidth="1"/>
    <col min="1795" max="1795" width="73.42578125" style="1" customWidth="1"/>
    <col min="1796" max="1796" width="19.42578125" style="1" customWidth="1"/>
    <col min="1797" max="1797" width="19.140625" style="1" customWidth="1"/>
    <col min="1798" max="1798" width="19.42578125" style="1" customWidth="1"/>
    <col min="1799" max="1799" width="17.7109375" style="1" customWidth="1"/>
    <col min="1800" max="1800" width="18" style="1" customWidth="1"/>
    <col min="1801" max="1801" width="19.140625" style="1" customWidth="1"/>
    <col min="1802" max="1802" width="20" style="1" customWidth="1"/>
    <col min="1803" max="1803" width="17.28515625" style="1" bestFit="1" customWidth="1"/>
    <col min="1804" max="2049" width="9.140625" style="1"/>
    <col min="2050" max="2050" width="7.7109375" style="1" customWidth="1"/>
    <col min="2051" max="2051" width="73.42578125" style="1" customWidth="1"/>
    <col min="2052" max="2052" width="19.42578125" style="1" customWidth="1"/>
    <col min="2053" max="2053" width="19.140625" style="1" customWidth="1"/>
    <col min="2054" max="2054" width="19.42578125" style="1" customWidth="1"/>
    <col min="2055" max="2055" width="17.7109375" style="1" customWidth="1"/>
    <col min="2056" max="2056" width="18" style="1" customWidth="1"/>
    <col min="2057" max="2057" width="19.140625" style="1" customWidth="1"/>
    <col min="2058" max="2058" width="20" style="1" customWidth="1"/>
    <col min="2059" max="2059" width="17.28515625" style="1" bestFit="1" customWidth="1"/>
    <col min="2060" max="2305" width="9.140625" style="1"/>
    <col min="2306" max="2306" width="7.7109375" style="1" customWidth="1"/>
    <col min="2307" max="2307" width="73.42578125" style="1" customWidth="1"/>
    <col min="2308" max="2308" width="19.42578125" style="1" customWidth="1"/>
    <col min="2309" max="2309" width="19.140625" style="1" customWidth="1"/>
    <col min="2310" max="2310" width="19.42578125" style="1" customWidth="1"/>
    <col min="2311" max="2311" width="17.7109375" style="1" customWidth="1"/>
    <col min="2312" max="2312" width="18" style="1" customWidth="1"/>
    <col min="2313" max="2313" width="19.140625" style="1" customWidth="1"/>
    <col min="2314" max="2314" width="20" style="1" customWidth="1"/>
    <col min="2315" max="2315" width="17.28515625" style="1" bestFit="1" customWidth="1"/>
    <col min="2316" max="2561" width="9.140625" style="1"/>
    <col min="2562" max="2562" width="7.7109375" style="1" customWidth="1"/>
    <col min="2563" max="2563" width="73.42578125" style="1" customWidth="1"/>
    <col min="2564" max="2564" width="19.42578125" style="1" customWidth="1"/>
    <col min="2565" max="2565" width="19.140625" style="1" customWidth="1"/>
    <col min="2566" max="2566" width="19.42578125" style="1" customWidth="1"/>
    <col min="2567" max="2567" width="17.7109375" style="1" customWidth="1"/>
    <col min="2568" max="2568" width="18" style="1" customWidth="1"/>
    <col min="2569" max="2569" width="19.140625" style="1" customWidth="1"/>
    <col min="2570" max="2570" width="20" style="1" customWidth="1"/>
    <col min="2571" max="2571" width="17.28515625" style="1" bestFit="1" customWidth="1"/>
    <col min="2572" max="2817" width="9.140625" style="1"/>
    <col min="2818" max="2818" width="7.7109375" style="1" customWidth="1"/>
    <col min="2819" max="2819" width="73.42578125" style="1" customWidth="1"/>
    <col min="2820" max="2820" width="19.42578125" style="1" customWidth="1"/>
    <col min="2821" max="2821" width="19.140625" style="1" customWidth="1"/>
    <col min="2822" max="2822" width="19.42578125" style="1" customWidth="1"/>
    <col min="2823" max="2823" width="17.7109375" style="1" customWidth="1"/>
    <col min="2824" max="2824" width="18" style="1" customWidth="1"/>
    <col min="2825" max="2825" width="19.140625" style="1" customWidth="1"/>
    <col min="2826" max="2826" width="20" style="1" customWidth="1"/>
    <col min="2827" max="2827" width="17.28515625" style="1" bestFit="1" customWidth="1"/>
    <col min="2828" max="3073" width="9.140625" style="1"/>
    <col min="3074" max="3074" width="7.7109375" style="1" customWidth="1"/>
    <col min="3075" max="3075" width="73.42578125" style="1" customWidth="1"/>
    <col min="3076" max="3076" width="19.42578125" style="1" customWidth="1"/>
    <col min="3077" max="3077" width="19.140625" style="1" customWidth="1"/>
    <col min="3078" max="3078" width="19.42578125" style="1" customWidth="1"/>
    <col min="3079" max="3079" width="17.7109375" style="1" customWidth="1"/>
    <col min="3080" max="3080" width="18" style="1" customWidth="1"/>
    <col min="3081" max="3081" width="19.140625" style="1" customWidth="1"/>
    <col min="3082" max="3082" width="20" style="1" customWidth="1"/>
    <col min="3083" max="3083" width="17.28515625" style="1" bestFit="1" customWidth="1"/>
    <col min="3084" max="3329" width="9.140625" style="1"/>
    <col min="3330" max="3330" width="7.7109375" style="1" customWidth="1"/>
    <col min="3331" max="3331" width="73.42578125" style="1" customWidth="1"/>
    <col min="3332" max="3332" width="19.42578125" style="1" customWidth="1"/>
    <col min="3333" max="3333" width="19.140625" style="1" customWidth="1"/>
    <col min="3334" max="3334" width="19.42578125" style="1" customWidth="1"/>
    <col min="3335" max="3335" width="17.7109375" style="1" customWidth="1"/>
    <col min="3336" max="3336" width="18" style="1" customWidth="1"/>
    <col min="3337" max="3337" width="19.140625" style="1" customWidth="1"/>
    <col min="3338" max="3338" width="20" style="1" customWidth="1"/>
    <col min="3339" max="3339" width="17.28515625" style="1" bestFit="1" customWidth="1"/>
    <col min="3340" max="3585" width="9.140625" style="1"/>
    <col min="3586" max="3586" width="7.7109375" style="1" customWidth="1"/>
    <col min="3587" max="3587" width="73.42578125" style="1" customWidth="1"/>
    <col min="3588" max="3588" width="19.42578125" style="1" customWidth="1"/>
    <col min="3589" max="3589" width="19.140625" style="1" customWidth="1"/>
    <col min="3590" max="3590" width="19.42578125" style="1" customWidth="1"/>
    <col min="3591" max="3591" width="17.7109375" style="1" customWidth="1"/>
    <col min="3592" max="3592" width="18" style="1" customWidth="1"/>
    <col min="3593" max="3593" width="19.140625" style="1" customWidth="1"/>
    <col min="3594" max="3594" width="20" style="1" customWidth="1"/>
    <col min="3595" max="3595" width="17.28515625" style="1" bestFit="1" customWidth="1"/>
    <col min="3596" max="3841" width="9.140625" style="1"/>
    <col min="3842" max="3842" width="7.7109375" style="1" customWidth="1"/>
    <col min="3843" max="3843" width="73.42578125" style="1" customWidth="1"/>
    <col min="3844" max="3844" width="19.42578125" style="1" customWidth="1"/>
    <col min="3845" max="3845" width="19.140625" style="1" customWidth="1"/>
    <col min="3846" max="3846" width="19.42578125" style="1" customWidth="1"/>
    <col min="3847" max="3847" width="17.7109375" style="1" customWidth="1"/>
    <col min="3848" max="3848" width="18" style="1" customWidth="1"/>
    <col min="3849" max="3849" width="19.140625" style="1" customWidth="1"/>
    <col min="3850" max="3850" width="20" style="1" customWidth="1"/>
    <col min="3851" max="3851" width="17.28515625" style="1" bestFit="1" customWidth="1"/>
    <col min="3852" max="4097" width="9.140625" style="1"/>
    <col min="4098" max="4098" width="7.7109375" style="1" customWidth="1"/>
    <col min="4099" max="4099" width="73.42578125" style="1" customWidth="1"/>
    <col min="4100" max="4100" width="19.42578125" style="1" customWidth="1"/>
    <col min="4101" max="4101" width="19.140625" style="1" customWidth="1"/>
    <col min="4102" max="4102" width="19.42578125" style="1" customWidth="1"/>
    <col min="4103" max="4103" width="17.7109375" style="1" customWidth="1"/>
    <col min="4104" max="4104" width="18" style="1" customWidth="1"/>
    <col min="4105" max="4105" width="19.140625" style="1" customWidth="1"/>
    <col min="4106" max="4106" width="20" style="1" customWidth="1"/>
    <col min="4107" max="4107" width="17.28515625" style="1" bestFit="1" customWidth="1"/>
    <col min="4108" max="4353" width="9.140625" style="1"/>
    <col min="4354" max="4354" width="7.7109375" style="1" customWidth="1"/>
    <col min="4355" max="4355" width="73.42578125" style="1" customWidth="1"/>
    <col min="4356" max="4356" width="19.42578125" style="1" customWidth="1"/>
    <col min="4357" max="4357" width="19.140625" style="1" customWidth="1"/>
    <col min="4358" max="4358" width="19.42578125" style="1" customWidth="1"/>
    <col min="4359" max="4359" width="17.7109375" style="1" customWidth="1"/>
    <col min="4360" max="4360" width="18" style="1" customWidth="1"/>
    <col min="4361" max="4361" width="19.140625" style="1" customWidth="1"/>
    <col min="4362" max="4362" width="20" style="1" customWidth="1"/>
    <col min="4363" max="4363" width="17.28515625" style="1" bestFit="1" customWidth="1"/>
    <col min="4364" max="4609" width="9.140625" style="1"/>
    <col min="4610" max="4610" width="7.7109375" style="1" customWidth="1"/>
    <col min="4611" max="4611" width="73.42578125" style="1" customWidth="1"/>
    <col min="4612" max="4612" width="19.42578125" style="1" customWidth="1"/>
    <col min="4613" max="4613" width="19.140625" style="1" customWidth="1"/>
    <col min="4614" max="4614" width="19.42578125" style="1" customWidth="1"/>
    <col min="4615" max="4615" width="17.7109375" style="1" customWidth="1"/>
    <col min="4616" max="4616" width="18" style="1" customWidth="1"/>
    <col min="4617" max="4617" width="19.140625" style="1" customWidth="1"/>
    <col min="4618" max="4618" width="20" style="1" customWidth="1"/>
    <col min="4619" max="4619" width="17.28515625" style="1" bestFit="1" customWidth="1"/>
    <col min="4620" max="4865" width="9.140625" style="1"/>
    <col min="4866" max="4866" width="7.7109375" style="1" customWidth="1"/>
    <col min="4867" max="4867" width="73.42578125" style="1" customWidth="1"/>
    <col min="4868" max="4868" width="19.42578125" style="1" customWidth="1"/>
    <col min="4869" max="4869" width="19.140625" style="1" customWidth="1"/>
    <col min="4870" max="4870" width="19.42578125" style="1" customWidth="1"/>
    <col min="4871" max="4871" width="17.7109375" style="1" customWidth="1"/>
    <col min="4872" max="4872" width="18" style="1" customWidth="1"/>
    <col min="4873" max="4873" width="19.140625" style="1" customWidth="1"/>
    <col min="4874" max="4874" width="20" style="1" customWidth="1"/>
    <col min="4875" max="4875" width="17.28515625" style="1" bestFit="1" customWidth="1"/>
    <col min="4876" max="5121" width="9.140625" style="1"/>
    <col min="5122" max="5122" width="7.7109375" style="1" customWidth="1"/>
    <col min="5123" max="5123" width="73.42578125" style="1" customWidth="1"/>
    <col min="5124" max="5124" width="19.42578125" style="1" customWidth="1"/>
    <col min="5125" max="5125" width="19.140625" style="1" customWidth="1"/>
    <col min="5126" max="5126" width="19.42578125" style="1" customWidth="1"/>
    <col min="5127" max="5127" width="17.7109375" style="1" customWidth="1"/>
    <col min="5128" max="5128" width="18" style="1" customWidth="1"/>
    <col min="5129" max="5129" width="19.140625" style="1" customWidth="1"/>
    <col min="5130" max="5130" width="20" style="1" customWidth="1"/>
    <col min="5131" max="5131" width="17.28515625" style="1" bestFit="1" customWidth="1"/>
    <col min="5132" max="5377" width="9.140625" style="1"/>
    <col min="5378" max="5378" width="7.7109375" style="1" customWidth="1"/>
    <col min="5379" max="5379" width="73.42578125" style="1" customWidth="1"/>
    <col min="5380" max="5380" width="19.42578125" style="1" customWidth="1"/>
    <col min="5381" max="5381" width="19.140625" style="1" customWidth="1"/>
    <col min="5382" max="5382" width="19.42578125" style="1" customWidth="1"/>
    <col min="5383" max="5383" width="17.7109375" style="1" customWidth="1"/>
    <col min="5384" max="5384" width="18" style="1" customWidth="1"/>
    <col min="5385" max="5385" width="19.140625" style="1" customWidth="1"/>
    <col min="5386" max="5386" width="20" style="1" customWidth="1"/>
    <col min="5387" max="5387" width="17.28515625" style="1" bestFit="1" customWidth="1"/>
    <col min="5388" max="5633" width="9.140625" style="1"/>
    <col min="5634" max="5634" width="7.7109375" style="1" customWidth="1"/>
    <col min="5635" max="5635" width="73.42578125" style="1" customWidth="1"/>
    <col min="5636" max="5636" width="19.42578125" style="1" customWidth="1"/>
    <col min="5637" max="5637" width="19.140625" style="1" customWidth="1"/>
    <col min="5638" max="5638" width="19.42578125" style="1" customWidth="1"/>
    <col min="5639" max="5639" width="17.7109375" style="1" customWidth="1"/>
    <col min="5640" max="5640" width="18" style="1" customWidth="1"/>
    <col min="5641" max="5641" width="19.140625" style="1" customWidth="1"/>
    <col min="5642" max="5642" width="20" style="1" customWidth="1"/>
    <col min="5643" max="5643" width="17.28515625" style="1" bestFit="1" customWidth="1"/>
    <col min="5644" max="5889" width="9.140625" style="1"/>
    <col min="5890" max="5890" width="7.7109375" style="1" customWidth="1"/>
    <col min="5891" max="5891" width="73.42578125" style="1" customWidth="1"/>
    <col min="5892" max="5892" width="19.42578125" style="1" customWidth="1"/>
    <col min="5893" max="5893" width="19.140625" style="1" customWidth="1"/>
    <col min="5894" max="5894" width="19.42578125" style="1" customWidth="1"/>
    <col min="5895" max="5895" width="17.7109375" style="1" customWidth="1"/>
    <col min="5896" max="5896" width="18" style="1" customWidth="1"/>
    <col min="5897" max="5897" width="19.140625" style="1" customWidth="1"/>
    <col min="5898" max="5898" width="20" style="1" customWidth="1"/>
    <col min="5899" max="5899" width="17.28515625" style="1" bestFit="1" customWidth="1"/>
    <col min="5900" max="6145" width="9.140625" style="1"/>
    <col min="6146" max="6146" width="7.7109375" style="1" customWidth="1"/>
    <col min="6147" max="6147" width="73.42578125" style="1" customWidth="1"/>
    <col min="6148" max="6148" width="19.42578125" style="1" customWidth="1"/>
    <col min="6149" max="6149" width="19.140625" style="1" customWidth="1"/>
    <col min="6150" max="6150" width="19.42578125" style="1" customWidth="1"/>
    <col min="6151" max="6151" width="17.7109375" style="1" customWidth="1"/>
    <col min="6152" max="6152" width="18" style="1" customWidth="1"/>
    <col min="6153" max="6153" width="19.140625" style="1" customWidth="1"/>
    <col min="6154" max="6154" width="20" style="1" customWidth="1"/>
    <col min="6155" max="6155" width="17.28515625" style="1" bestFit="1" customWidth="1"/>
    <col min="6156" max="6401" width="9.140625" style="1"/>
    <col min="6402" max="6402" width="7.7109375" style="1" customWidth="1"/>
    <col min="6403" max="6403" width="73.42578125" style="1" customWidth="1"/>
    <col min="6404" max="6404" width="19.42578125" style="1" customWidth="1"/>
    <col min="6405" max="6405" width="19.140625" style="1" customWidth="1"/>
    <col min="6406" max="6406" width="19.42578125" style="1" customWidth="1"/>
    <col min="6407" max="6407" width="17.7109375" style="1" customWidth="1"/>
    <col min="6408" max="6408" width="18" style="1" customWidth="1"/>
    <col min="6409" max="6409" width="19.140625" style="1" customWidth="1"/>
    <col min="6410" max="6410" width="20" style="1" customWidth="1"/>
    <col min="6411" max="6411" width="17.28515625" style="1" bestFit="1" customWidth="1"/>
    <col min="6412" max="6657" width="9.140625" style="1"/>
    <col min="6658" max="6658" width="7.7109375" style="1" customWidth="1"/>
    <col min="6659" max="6659" width="73.42578125" style="1" customWidth="1"/>
    <col min="6660" max="6660" width="19.42578125" style="1" customWidth="1"/>
    <col min="6661" max="6661" width="19.140625" style="1" customWidth="1"/>
    <col min="6662" max="6662" width="19.42578125" style="1" customWidth="1"/>
    <col min="6663" max="6663" width="17.7109375" style="1" customWidth="1"/>
    <col min="6664" max="6664" width="18" style="1" customWidth="1"/>
    <col min="6665" max="6665" width="19.140625" style="1" customWidth="1"/>
    <col min="6666" max="6666" width="20" style="1" customWidth="1"/>
    <col min="6667" max="6667" width="17.28515625" style="1" bestFit="1" customWidth="1"/>
    <col min="6668" max="6913" width="9.140625" style="1"/>
    <col min="6914" max="6914" width="7.7109375" style="1" customWidth="1"/>
    <col min="6915" max="6915" width="73.42578125" style="1" customWidth="1"/>
    <col min="6916" max="6916" width="19.42578125" style="1" customWidth="1"/>
    <col min="6917" max="6917" width="19.140625" style="1" customWidth="1"/>
    <col min="6918" max="6918" width="19.42578125" style="1" customWidth="1"/>
    <col min="6919" max="6919" width="17.7109375" style="1" customWidth="1"/>
    <col min="6920" max="6920" width="18" style="1" customWidth="1"/>
    <col min="6921" max="6921" width="19.140625" style="1" customWidth="1"/>
    <col min="6922" max="6922" width="20" style="1" customWidth="1"/>
    <col min="6923" max="6923" width="17.28515625" style="1" bestFit="1" customWidth="1"/>
    <col min="6924" max="7169" width="9.140625" style="1"/>
    <col min="7170" max="7170" width="7.7109375" style="1" customWidth="1"/>
    <col min="7171" max="7171" width="73.42578125" style="1" customWidth="1"/>
    <col min="7172" max="7172" width="19.42578125" style="1" customWidth="1"/>
    <col min="7173" max="7173" width="19.140625" style="1" customWidth="1"/>
    <col min="7174" max="7174" width="19.42578125" style="1" customWidth="1"/>
    <col min="7175" max="7175" width="17.7109375" style="1" customWidth="1"/>
    <col min="7176" max="7176" width="18" style="1" customWidth="1"/>
    <col min="7177" max="7177" width="19.140625" style="1" customWidth="1"/>
    <col min="7178" max="7178" width="20" style="1" customWidth="1"/>
    <col min="7179" max="7179" width="17.28515625" style="1" bestFit="1" customWidth="1"/>
    <col min="7180" max="7425" width="9.140625" style="1"/>
    <col min="7426" max="7426" width="7.7109375" style="1" customWidth="1"/>
    <col min="7427" max="7427" width="73.42578125" style="1" customWidth="1"/>
    <col min="7428" max="7428" width="19.42578125" style="1" customWidth="1"/>
    <col min="7429" max="7429" width="19.140625" style="1" customWidth="1"/>
    <col min="7430" max="7430" width="19.42578125" style="1" customWidth="1"/>
    <col min="7431" max="7431" width="17.7109375" style="1" customWidth="1"/>
    <col min="7432" max="7432" width="18" style="1" customWidth="1"/>
    <col min="7433" max="7433" width="19.140625" style="1" customWidth="1"/>
    <col min="7434" max="7434" width="20" style="1" customWidth="1"/>
    <col min="7435" max="7435" width="17.28515625" style="1" bestFit="1" customWidth="1"/>
    <col min="7436" max="7681" width="9.140625" style="1"/>
    <col min="7682" max="7682" width="7.7109375" style="1" customWidth="1"/>
    <col min="7683" max="7683" width="73.42578125" style="1" customWidth="1"/>
    <col min="7684" max="7684" width="19.42578125" style="1" customWidth="1"/>
    <col min="7685" max="7685" width="19.140625" style="1" customWidth="1"/>
    <col min="7686" max="7686" width="19.42578125" style="1" customWidth="1"/>
    <col min="7687" max="7687" width="17.7109375" style="1" customWidth="1"/>
    <col min="7688" max="7688" width="18" style="1" customWidth="1"/>
    <col min="7689" max="7689" width="19.140625" style="1" customWidth="1"/>
    <col min="7690" max="7690" width="20" style="1" customWidth="1"/>
    <col min="7691" max="7691" width="17.28515625" style="1" bestFit="1" customWidth="1"/>
    <col min="7692" max="7937" width="9.140625" style="1"/>
    <col min="7938" max="7938" width="7.7109375" style="1" customWidth="1"/>
    <col min="7939" max="7939" width="73.42578125" style="1" customWidth="1"/>
    <col min="7940" max="7940" width="19.42578125" style="1" customWidth="1"/>
    <col min="7941" max="7941" width="19.140625" style="1" customWidth="1"/>
    <col min="7942" max="7942" width="19.42578125" style="1" customWidth="1"/>
    <col min="7943" max="7943" width="17.7109375" style="1" customWidth="1"/>
    <col min="7944" max="7944" width="18" style="1" customWidth="1"/>
    <col min="7945" max="7945" width="19.140625" style="1" customWidth="1"/>
    <col min="7946" max="7946" width="20" style="1" customWidth="1"/>
    <col min="7947" max="7947" width="17.28515625" style="1" bestFit="1" customWidth="1"/>
    <col min="7948" max="8193" width="9.140625" style="1"/>
    <col min="8194" max="8194" width="7.7109375" style="1" customWidth="1"/>
    <col min="8195" max="8195" width="73.42578125" style="1" customWidth="1"/>
    <col min="8196" max="8196" width="19.42578125" style="1" customWidth="1"/>
    <col min="8197" max="8197" width="19.140625" style="1" customWidth="1"/>
    <col min="8198" max="8198" width="19.42578125" style="1" customWidth="1"/>
    <col min="8199" max="8199" width="17.7109375" style="1" customWidth="1"/>
    <col min="8200" max="8200" width="18" style="1" customWidth="1"/>
    <col min="8201" max="8201" width="19.140625" style="1" customWidth="1"/>
    <col min="8202" max="8202" width="20" style="1" customWidth="1"/>
    <col min="8203" max="8203" width="17.28515625" style="1" bestFit="1" customWidth="1"/>
    <col min="8204" max="8449" width="9.140625" style="1"/>
    <col min="8450" max="8450" width="7.7109375" style="1" customWidth="1"/>
    <col min="8451" max="8451" width="73.42578125" style="1" customWidth="1"/>
    <col min="8452" max="8452" width="19.42578125" style="1" customWidth="1"/>
    <col min="8453" max="8453" width="19.140625" style="1" customWidth="1"/>
    <col min="8454" max="8454" width="19.42578125" style="1" customWidth="1"/>
    <col min="8455" max="8455" width="17.7109375" style="1" customWidth="1"/>
    <col min="8456" max="8456" width="18" style="1" customWidth="1"/>
    <col min="8457" max="8457" width="19.140625" style="1" customWidth="1"/>
    <col min="8458" max="8458" width="20" style="1" customWidth="1"/>
    <col min="8459" max="8459" width="17.28515625" style="1" bestFit="1" customWidth="1"/>
    <col min="8460" max="8705" width="9.140625" style="1"/>
    <col min="8706" max="8706" width="7.7109375" style="1" customWidth="1"/>
    <col min="8707" max="8707" width="73.42578125" style="1" customWidth="1"/>
    <col min="8708" max="8708" width="19.42578125" style="1" customWidth="1"/>
    <col min="8709" max="8709" width="19.140625" style="1" customWidth="1"/>
    <col min="8710" max="8710" width="19.42578125" style="1" customWidth="1"/>
    <col min="8711" max="8711" width="17.7109375" style="1" customWidth="1"/>
    <col min="8712" max="8712" width="18" style="1" customWidth="1"/>
    <col min="8713" max="8713" width="19.140625" style="1" customWidth="1"/>
    <col min="8714" max="8714" width="20" style="1" customWidth="1"/>
    <col min="8715" max="8715" width="17.28515625" style="1" bestFit="1" customWidth="1"/>
    <col min="8716" max="8961" width="9.140625" style="1"/>
    <col min="8962" max="8962" width="7.7109375" style="1" customWidth="1"/>
    <col min="8963" max="8963" width="73.42578125" style="1" customWidth="1"/>
    <col min="8964" max="8964" width="19.42578125" style="1" customWidth="1"/>
    <col min="8965" max="8965" width="19.140625" style="1" customWidth="1"/>
    <col min="8966" max="8966" width="19.42578125" style="1" customWidth="1"/>
    <col min="8967" max="8967" width="17.7109375" style="1" customWidth="1"/>
    <col min="8968" max="8968" width="18" style="1" customWidth="1"/>
    <col min="8969" max="8969" width="19.140625" style="1" customWidth="1"/>
    <col min="8970" max="8970" width="20" style="1" customWidth="1"/>
    <col min="8971" max="8971" width="17.28515625" style="1" bestFit="1" customWidth="1"/>
    <col min="8972" max="9217" width="9.140625" style="1"/>
    <col min="9218" max="9218" width="7.7109375" style="1" customWidth="1"/>
    <col min="9219" max="9219" width="73.42578125" style="1" customWidth="1"/>
    <col min="9220" max="9220" width="19.42578125" style="1" customWidth="1"/>
    <col min="9221" max="9221" width="19.140625" style="1" customWidth="1"/>
    <col min="9222" max="9222" width="19.42578125" style="1" customWidth="1"/>
    <col min="9223" max="9223" width="17.7109375" style="1" customWidth="1"/>
    <col min="9224" max="9224" width="18" style="1" customWidth="1"/>
    <col min="9225" max="9225" width="19.140625" style="1" customWidth="1"/>
    <col min="9226" max="9226" width="20" style="1" customWidth="1"/>
    <col min="9227" max="9227" width="17.28515625" style="1" bestFit="1" customWidth="1"/>
    <col min="9228" max="9473" width="9.140625" style="1"/>
    <col min="9474" max="9474" width="7.7109375" style="1" customWidth="1"/>
    <col min="9475" max="9475" width="73.42578125" style="1" customWidth="1"/>
    <col min="9476" max="9476" width="19.42578125" style="1" customWidth="1"/>
    <col min="9477" max="9477" width="19.140625" style="1" customWidth="1"/>
    <col min="9478" max="9478" width="19.42578125" style="1" customWidth="1"/>
    <col min="9479" max="9479" width="17.7109375" style="1" customWidth="1"/>
    <col min="9480" max="9480" width="18" style="1" customWidth="1"/>
    <col min="9481" max="9481" width="19.140625" style="1" customWidth="1"/>
    <col min="9482" max="9482" width="20" style="1" customWidth="1"/>
    <col min="9483" max="9483" width="17.28515625" style="1" bestFit="1" customWidth="1"/>
    <col min="9484" max="9729" width="9.140625" style="1"/>
    <col min="9730" max="9730" width="7.7109375" style="1" customWidth="1"/>
    <col min="9731" max="9731" width="73.42578125" style="1" customWidth="1"/>
    <col min="9732" max="9732" width="19.42578125" style="1" customWidth="1"/>
    <col min="9733" max="9733" width="19.140625" style="1" customWidth="1"/>
    <col min="9734" max="9734" width="19.42578125" style="1" customWidth="1"/>
    <col min="9735" max="9735" width="17.7109375" style="1" customWidth="1"/>
    <col min="9736" max="9736" width="18" style="1" customWidth="1"/>
    <col min="9737" max="9737" width="19.140625" style="1" customWidth="1"/>
    <col min="9738" max="9738" width="20" style="1" customWidth="1"/>
    <col min="9739" max="9739" width="17.28515625" style="1" bestFit="1" customWidth="1"/>
    <col min="9740" max="9985" width="9.140625" style="1"/>
    <col min="9986" max="9986" width="7.7109375" style="1" customWidth="1"/>
    <col min="9987" max="9987" width="73.42578125" style="1" customWidth="1"/>
    <col min="9988" max="9988" width="19.42578125" style="1" customWidth="1"/>
    <col min="9989" max="9989" width="19.140625" style="1" customWidth="1"/>
    <col min="9990" max="9990" width="19.42578125" style="1" customWidth="1"/>
    <col min="9991" max="9991" width="17.7109375" style="1" customWidth="1"/>
    <col min="9992" max="9992" width="18" style="1" customWidth="1"/>
    <col min="9993" max="9993" width="19.140625" style="1" customWidth="1"/>
    <col min="9994" max="9994" width="20" style="1" customWidth="1"/>
    <col min="9995" max="9995" width="17.28515625" style="1" bestFit="1" customWidth="1"/>
    <col min="9996" max="10241" width="9.140625" style="1"/>
    <col min="10242" max="10242" width="7.7109375" style="1" customWidth="1"/>
    <col min="10243" max="10243" width="73.42578125" style="1" customWidth="1"/>
    <col min="10244" max="10244" width="19.42578125" style="1" customWidth="1"/>
    <col min="10245" max="10245" width="19.140625" style="1" customWidth="1"/>
    <col min="10246" max="10246" width="19.42578125" style="1" customWidth="1"/>
    <col min="10247" max="10247" width="17.7109375" style="1" customWidth="1"/>
    <col min="10248" max="10248" width="18" style="1" customWidth="1"/>
    <col min="10249" max="10249" width="19.140625" style="1" customWidth="1"/>
    <col min="10250" max="10250" width="20" style="1" customWidth="1"/>
    <col min="10251" max="10251" width="17.28515625" style="1" bestFit="1" customWidth="1"/>
    <col min="10252" max="10497" width="9.140625" style="1"/>
    <col min="10498" max="10498" width="7.7109375" style="1" customWidth="1"/>
    <col min="10499" max="10499" width="73.42578125" style="1" customWidth="1"/>
    <col min="10500" max="10500" width="19.42578125" style="1" customWidth="1"/>
    <col min="10501" max="10501" width="19.140625" style="1" customWidth="1"/>
    <col min="10502" max="10502" width="19.42578125" style="1" customWidth="1"/>
    <col min="10503" max="10503" width="17.7109375" style="1" customWidth="1"/>
    <col min="10504" max="10504" width="18" style="1" customWidth="1"/>
    <col min="10505" max="10505" width="19.140625" style="1" customWidth="1"/>
    <col min="10506" max="10506" width="20" style="1" customWidth="1"/>
    <col min="10507" max="10507" width="17.28515625" style="1" bestFit="1" customWidth="1"/>
    <col min="10508" max="10753" width="9.140625" style="1"/>
    <col min="10754" max="10754" width="7.7109375" style="1" customWidth="1"/>
    <col min="10755" max="10755" width="73.42578125" style="1" customWidth="1"/>
    <col min="10756" max="10756" width="19.42578125" style="1" customWidth="1"/>
    <col min="10757" max="10757" width="19.140625" style="1" customWidth="1"/>
    <col min="10758" max="10758" width="19.42578125" style="1" customWidth="1"/>
    <col min="10759" max="10759" width="17.7109375" style="1" customWidth="1"/>
    <col min="10760" max="10760" width="18" style="1" customWidth="1"/>
    <col min="10761" max="10761" width="19.140625" style="1" customWidth="1"/>
    <col min="10762" max="10762" width="20" style="1" customWidth="1"/>
    <col min="10763" max="10763" width="17.28515625" style="1" bestFit="1" customWidth="1"/>
    <col min="10764" max="11009" width="9.140625" style="1"/>
    <col min="11010" max="11010" width="7.7109375" style="1" customWidth="1"/>
    <col min="11011" max="11011" width="73.42578125" style="1" customWidth="1"/>
    <col min="11012" max="11012" width="19.42578125" style="1" customWidth="1"/>
    <col min="11013" max="11013" width="19.140625" style="1" customWidth="1"/>
    <col min="11014" max="11014" width="19.42578125" style="1" customWidth="1"/>
    <col min="11015" max="11015" width="17.7109375" style="1" customWidth="1"/>
    <col min="11016" max="11016" width="18" style="1" customWidth="1"/>
    <col min="11017" max="11017" width="19.140625" style="1" customWidth="1"/>
    <col min="11018" max="11018" width="20" style="1" customWidth="1"/>
    <col min="11019" max="11019" width="17.28515625" style="1" bestFit="1" customWidth="1"/>
    <col min="11020" max="11265" width="9.140625" style="1"/>
    <col min="11266" max="11266" width="7.7109375" style="1" customWidth="1"/>
    <col min="11267" max="11267" width="73.42578125" style="1" customWidth="1"/>
    <col min="11268" max="11268" width="19.42578125" style="1" customWidth="1"/>
    <col min="11269" max="11269" width="19.140625" style="1" customWidth="1"/>
    <col min="11270" max="11270" width="19.42578125" style="1" customWidth="1"/>
    <col min="11271" max="11271" width="17.7109375" style="1" customWidth="1"/>
    <col min="11272" max="11272" width="18" style="1" customWidth="1"/>
    <col min="11273" max="11273" width="19.140625" style="1" customWidth="1"/>
    <col min="11274" max="11274" width="20" style="1" customWidth="1"/>
    <col min="11275" max="11275" width="17.28515625" style="1" bestFit="1" customWidth="1"/>
    <col min="11276" max="11521" width="9.140625" style="1"/>
    <col min="11522" max="11522" width="7.7109375" style="1" customWidth="1"/>
    <col min="11523" max="11523" width="73.42578125" style="1" customWidth="1"/>
    <col min="11524" max="11524" width="19.42578125" style="1" customWidth="1"/>
    <col min="11525" max="11525" width="19.140625" style="1" customWidth="1"/>
    <col min="11526" max="11526" width="19.42578125" style="1" customWidth="1"/>
    <col min="11527" max="11527" width="17.7109375" style="1" customWidth="1"/>
    <col min="11528" max="11528" width="18" style="1" customWidth="1"/>
    <col min="11529" max="11529" width="19.140625" style="1" customWidth="1"/>
    <col min="11530" max="11530" width="20" style="1" customWidth="1"/>
    <col min="11531" max="11531" width="17.28515625" style="1" bestFit="1" customWidth="1"/>
    <col min="11532" max="11777" width="9.140625" style="1"/>
    <col min="11778" max="11778" width="7.7109375" style="1" customWidth="1"/>
    <col min="11779" max="11779" width="73.42578125" style="1" customWidth="1"/>
    <col min="11780" max="11780" width="19.42578125" style="1" customWidth="1"/>
    <col min="11781" max="11781" width="19.140625" style="1" customWidth="1"/>
    <col min="11782" max="11782" width="19.42578125" style="1" customWidth="1"/>
    <col min="11783" max="11783" width="17.7109375" style="1" customWidth="1"/>
    <col min="11784" max="11784" width="18" style="1" customWidth="1"/>
    <col min="11785" max="11785" width="19.140625" style="1" customWidth="1"/>
    <col min="11786" max="11786" width="20" style="1" customWidth="1"/>
    <col min="11787" max="11787" width="17.28515625" style="1" bestFit="1" customWidth="1"/>
    <col min="11788" max="12033" width="9.140625" style="1"/>
    <col min="12034" max="12034" width="7.7109375" style="1" customWidth="1"/>
    <col min="12035" max="12035" width="73.42578125" style="1" customWidth="1"/>
    <col min="12036" max="12036" width="19.42578125" style="1" customWidth="1"/>
    <col min="12037" max="12037" width="19.140625" style="1" customWidth="1"/>
    <col min="12038" max="12038" width="19.42578125" style="1" customWidth="1"/>
    <col min="12039" max="12039" width="17.7109375" style="1" customWidth="1"/>
    <col min="12040" max="12040" width="18" style="1" customWidth="1"/>
    <col min="12041" max="12041" width="19.140625" style="1" customWidth="1"/>
    <col min="12042" max="12042" width="20" style="1" customWidth="1"/>
    <col min="12043" max="12043" width="17.28515625" style="1" bestFit="1" customWidth="1"/>
    <col min="12044" max="12289" width="9.140625" style="1"/>
    <col min="12290" max="12290" width="7.7109375" style="1" customWidth="1"/>
    <col min="12291" max="12291" width="73.42578125" style="1" customWidth="1"/>
    <col min="12292" max="12292" width="19.42578125" style="1" customWidth="1"/>
    <col min="12293" max="12293" width="19.140625" style="1" customWidth="1"/>
    <col min="12294" max="12294" width="19.42578125" style="1" customWidth="1"/>
    <col min="12295" max="12295" width="17.7109375" style="1" customWidth="1"/>
    <col min="12296" max="12296" width="18" style="1" customWidth="1"/>
    <col min="12297" max="12297" width="19.140625" style="1" customWidth="1"/>
    <col min="12298" max="12298" width="20" style="1" customWidth="1"/>
    <col min="12299" max="12299" width="17.28515625" style="1" bestFit="1" customWidth="1"/>
    <col min="12300" max="12545" width="9.140625" style="1"/>
    <col min="12546" max="12546" width="7.7109375" style="1" customWidth="1"/>
    <col min="12547" max="12547" width="73.42578125" style="1" customWidth="1"/>
    <col min="12548" max="12548" width="19.42578125" style="1" customWidth="1"/>
    <col min="12549" max="12549" width="19.140625" style="1" customWidth="1"/>
    <col min="12550" max="12550" width="19.42578125" style="1" customWidth="1"/>
    <col min="12551" max="12551" width="17.7109375" style="1" customWidth="1"/>
    <col min="12552" max="12552" width="18" style="1" customWidth="1"/>
    <col min="12553" max="12553" width="19.140625" style="1" customWidth="1"/>
    <col min="12554" max="12554" width="20" style="1" customWidth="1"/>
    <col min="12555" max="12555" width="17.28515625" style="1" bestFit="1" customWidth="1"/>
    <col min="12556" max="12801" width="9.140625" style="1"/>
    <col min="12802" max="12802" width="7.7109375" style="1" customWidth="1"/>
    <col min="12803" max="12803" width="73.42578125" style="1" customWidth="1"/>
    <col min="12804" max="12804" width="19.42578125" style="1" customWidth="1"/>
    <col min="12805" max="12805" width="19.140625" style="1" customWidth="1"/>
    <col min="12806" max="12806" width="19.42578125" style="1" customWidth="1"/>
    <col min="12807" max="12807" width="17.7109375" style="1" customWidth="1"/>
    <col min="12808" max="12808" width="18" style="1" customWidth="1"/>
    <col min="12809" max="12809" width="19.140625" style="1" customWidth="1"/>
    <col min="12810" max="12810" width="20" style="1" customWidth="1"/>
    <col min="12811" max="12811" width="17.28515625" style="1" bestFit="1" customWidth="1"/>
    <col min="12812" max="13057" width="9.140625" style="1"/>
    <col min="13058" max="13058" width="7.7109375" style="1" customWidth="1"/>
    <col min="13059" max="13059" width="73.42578125" style="1" customWidth="1"/>
    <col min="13060" max="13060" width="19.42578125" style="1" customWidth="1"/>
    <col min="13061" max="13061" width="19.140625" style="1" customWidth="1"/>
    <col min="13062" max="13062" width="19.42578125" style="1" customWidth="1"/>
    <col min="13063" max="13063" width="17.7109375" style="1" customWidth="1"/>
    <col min="13064" max="13064" width="18" style="1" customWidth="1"/>
    <col min="13065" max="13065" width="19.140625" style="1" customWidth="1"/>
    <col min="13066" max="13066" width="20" style="1" customWidth="1"/>
    <col min="13067" max="13067" width="17.28515625" style="1" bestFit="1" customWidth="1"/>
    <col min="13068" max="13313" width="9.140625" style="1"/>
    <col min="13314" max="13314" width="7.7109375" style="1" customWidth="1"/>
    <col min="13315" max="13315" width="73.42578125" style="1" customWidth="1"/>
    <col min="13316" max="13316" width="19.42578125" style="1" customWidth="1"/>
    <col min="13317" max="13317" width="19.140625" style="1" customWidth="1"/>
    <col min="13318" max="13318" width="19.42578125" style="1" customWidth="1"/>
    <col min="13319" max="13319" width="17.7109375" style="1" customWidth="1"/>
    <col min="13320" max="13320" width="18" style="1" customWidth="1"/>
    <col min="13321" max="13321" width="19.140625" style="1" customWidth="1"/>
    <col min="13322" max="13322" width="20" style="1" customWidth="1"/>
    <col min="13323" max="13323" width="17.28515625" style="1" bestFit="1" customWidth="1"/>
    <col min="13324" max="13569" width="9.140625" style="1"/>
    <col min="13570" max="13570" width="7.7109375" style="1" customWidth="1"/>
    <col min="13571" max="13571" width="73.42578125" style="1" customWidth="1"/>
    <col min="13572" max="13572" width="19.42578125" style="1" customWidth="1"/>
    <col min="13573" max="13573" width="19.140625" style="1" customWidth="1"/>
    <col min="13574" max="13574" width="19.42578125" style="1" customWidth="1"/>
    <col min="13575" max="13575" width="17.7109375" style="1" customWidth="1"/>
    <col min="13576" max="13576" width="18" style="1" customWidth="1"/>
    <col min="13577" max="13577" width="19.140625" style="1" customWidth="1"/>
    <col min="13578" max="13578" width="20" style="1" customWidth="1"/>
    <col min="13579" max="13579" width="17.28515625" style="1" bestFit="1" customWidth="1"/>
    <col min="13580" max="13825" width="9.140625" style="1"/>
    <col min="13826" max="13826" width="7.7109375" style="1" customWidth="1"/>
    <col min="13827" max="13827" width="73.42578125" style="1" customWidth="1"/>
    <col min="13828" max="13828" width="19.42578125" style="1" customWidth="1"/>
    <col min="13829" max="13829" width="19.140625" style="1" customWidth="1"/>
    <col min="13830" max="13830" width="19.42578125" style="1" customWidth="1"/>
    <col min="13831" max="13831" width="17.7109375" style="1" customWidth="1"/>
    <col min="13832" max="13832" width="18" style="1" customWidth="1"/>
    <col min="13833" max="13833" width="19.140625" style="1" customWidth="1"/>
    <col min="13834" max="13834" width="20" style="1" customWidth="1"/>
    <col min="13835" max="13835" width="17.28515625" style="1" bestFit="1" customWidth="1"/>
    <col min="13836" max="14081" width="9.140625" style="1"/>
    <col min="14082" max="14082" width="7.7109375" style="1" customWidth="1"/>
    <col min="14083" max="14083" width="73.42578125" style="1" customWidth="1"/>
    <col min="14084" max="14084" width="19.42578125" style="1" customWidth="1"/>
    <col min="14085" max="14085" width="19.140625" style="1" customWidth="1"/>
    <col min="14086" max="14086" width="19.42578125" style="1" customWidth="1"/>
    <col min="14087" max="14087" width="17.7109375" style="1" customWidth="1"/>
    <col min="14088" max="14088" width="18" style="1" customWidth="1"/>
    <col min="14089" max="14089" width="19.140625" style="1" customWidth="1"/>
    <col min="14090" max="14090" width="20" style="1" customWidth="1"/>
    <col min="14091" max="14091" width="17.28515625" style="1" bestFit="1" customWidth="1"/>
    <col min="14092" max="14337" width="9.140625" style="1"/>
    <col min="14338" max="14338" width="7.7109375" style="1" customWidth="1"/>
    <col min="14339" max="14339" width="73.42578125" style="1" customWidth="1"/>
    <col min="14340" max="14340" width="19.42578125" style="1" customWidth="1"/>
    <col min="14341" max="14341" width="19.140625" style="1" customWidth="1"/>
    <col min="14342" max="14342" width="19.42578125" style="1" customWidth="1"/>
    <col min="14343" max="14343" width="17.7109375" style="1" customWidth="1"/>
    <col min="14344" max="14344" width="18" style="1" customWidth="1"/>
    <col min="14345" max="14345" width="19.140625" style="1" customWidth="1"/>
    <col min="14346" max="14346" width="20" style="1" customWidth="1"/>
    <col min="14347" max="14347" width="17.28515625" style="1" bestFit="1" customWidth="1"/>
    <col min="14348" max="14593" width="9.140625" style="1"/>
    <col min="14594" max="14594" width="7.7109375" style="1" customWidth="1"/>
    <col min="14595" max="14595" width="73.42578125" style="1" customWidth="1"/>
    <col min="14596" max="14596" width="19.42578125" style="1" customWidth="1"/>
    <col min="14597" max="14597" width="19.140625" style="1" customWidth="1"/>
    <col min="14598" max="14598" width="19.42578125" style="1" customWidth="1"/>
    <col min="14599" max="14599" width="17.7109375" style="1" customWidth="1"/>
    <col min="14600" max="14600" width="18" style="1" customWidth="1"/>
    <col min="14601" max="14601" width="19.140625" style="1" customWidth="1"/>
    <col min="14602" max="14602" width="20" style="1" customWidth="1"/>
    <col min="14603" max="14603" width="17.28515625" style="1" bestFit="1" customWidth="1"/>
    <col min="14604" max="14849" width="9.140625" style="1"/>
    <col min="14850" max="14850" width="7.7109375" style="1" customWidth="1"/>
    <col min="14851" max="14851" width="73.42578125" style="1" customWidth="1"/>
    <col min="14852" max="14852" width="19.42578125" style="1" customWidth="1"/>
    <col min="14853" max="14853" width="19.140625" style="1" customWidth="1"/>
    <col min="14854" max="14854" width="19.42578125" style="1" customWidth="1"/>
    <col min="14855" max="14855" width="17.7109375" style="1" customWidth="1"/>
    <col min="14856" max="14856" width="18" style="1" customWidth="1"/>
    <col min="14857" max="14857" width="19.140625" style="1" customWidth="1"/>
    <col min="14858" max="14858" width="20" style="1" customWidth="1"/>
    <col min="14859" max="14859" width="17.28515625" style="1" bestFit="1" customWidth="1"/>
    <col min="14860" max="15105" width="9.140625" style="1"/>
    <col min="15106" max="15106" width="7.7109375" style="1" customWidth="1"/>
    <col min="15107" max="15107" width="73.42578125" style="1" customWidth="1"/>
    <col min="15108" max="15108" width="19.42578125" style="1" customWidth="1"/>
    <col min="15109" max="15109" width="19.140625" style="1" customWidth="1"/>
    <col min="15110" max="15110" width="19.42578125" style="1" customWidth="1"/>
    <col min="15111" max="15111" width="17.7109375" style="1" customWidth="1"/>
    <col min="15112" max="15112" width="18" style="1" customWidth="1"/>
    <col min="15113" max="15113" width="19.140625" style="1" customWidth="1"/>
    <col min="15114" max="15114" width="20" style="1" customWidth="1"/>
    <col min="15115" max="15115" width="17.28515625" style="1" bestFit="1" customWidth="1"/>
    <col min="15116" max="15361" width="9.140625" style="1"/>
    <col min="15362" max="15362" width="7.7109375" style="1" customWidth="1"/>
    <col min="15363" max="15363" width="73.42578125" style="1" customWidth="1"/>
    <col min="15364" max="15364" width="19.42578125" style="1" customWidth="1"/>
    <col min="15365" max="15365" width="19.140625" style="1" customWidth="1"/>
    <col min="15366" max="15366" width="19.42578125" style="1" customWidth="1"/>
    <col min="15367" max="15367" width="17.7109375" style="1" customWidth="1"/>
    <col min="15368" max="15368" width="18" style="1" customWidth="1"/>
    <col min="15369" max="15369" width="19.140625" style="1" customWidth="1"/>
    <col min="15370" max="15370" width="20" style="1" customWidth="1"/>
    <col min="15371" max="15371" width="17.28515625" style="1" bestFit="1" customWidth="1"/>
    <col min="15372" max="15617" width="9.140625" style="1"/>
    <col min="15618" max="15618" width="7.7109375" style="1" customWidth="1"/>
    <col min="15619" max="15619" width="73.42578125" style="1" customWidth="1"/>
    <col min="15620" max="15620" width="19.42578125" style="1" customWidth="1"/>
    <col min="15621" max="15621" width="19.140625" style="1" customWidth="1"/>
    <col min="15622" max="15622" width="19.42578125" style="1" customWidth="1"/>
    <col min="15623" max="15623" width="17.7109375" style="1" customWidth="1"/>
    <col min="15624" max="15624" width="18" style="1" customWidth="1"/>
    <col min="15625" max="15625" width="19.140625" style="1" customWidth="1"/>
    <col min="15626" max="15626" width="20" style="1" customWidth="1"/>
    <col min="15627" max="15627" width="17.28515625" style="1" bestFit="1" customWidth="1"/>
    <col min="15628" max="15873" width="9.140625" style="1"/>
    <col min="15874" max="15874" width="7.7109375" style="1" customWidth="1"/>
    <col min="15875" max="15875" width="73.42578125" style="1" customWidth="1"/>
    <col min="15876" max="15876" width="19.42578125" style="1" customWidth="1"/>
    <col min="15877" max="15877" width="19.140625" style="1" customWidth="1"/>
    <col min="15878" max="15878" width="19.42578125" style="1" customWidth="1"/>
    <col min="15879" max="15879" width="17.7109375" style="1" customWidth="1"/>
    <col min="15880" max="15880" width="18" style="1" customWidth="1"/>
    <col min="15881" max="15881" width="19.140625" style="1" customWidth="1"/>
    <col min="15882" max="15882" width="20" style="1" customWidth="1"/>
    <col min="15883" max="15883" width="17.28515625" style="1" bestFit="1" customWidth="1"/>
    <col min="15884" max="16129" width="9.140625" style="1"/>
    <col min="16130" max="16130" width="7.7109375" style="1" customWidth="1"/>
    <col min="16131" max="16131" width="73.42578125" style="1" customWidth="1"/>
    <col min="16132" max="16132" width="19.42578125" style="1" customWidth="1"/>
    <col min="16133" max="16133" width="19.140625" style="1" customWidth="1"/>
    <col min="16134" max="16134" width="19.42578125" style="1" customWidth="1"/>
    <col min="16135" max="16135" width="17.7109375" style="1" customWidth="1"/>
    <col min="16136" max="16136" width="18" style="1" customWidth="1"/>
    <col min="16137" max="16137" width="19.140625" style="1" customWidth="1"/>
    <col min="16138" max="16138" width="20" style="1" customWidth="1"/>
    <col min="16139" max="16139" width="17.28515625" style="1" bestFit="1" customWidth="1"/>
    <col min="16140" max="16384" width="9.140625" style="1"/>
  </cols>
  <sheetData>
    <row r="3" spans="2:16">
      <c r="P3" s="7"/>
    </row>
    <row r="4" spans="2:16">
      <c r="J4" s="1" t="s">
        <v>10</v>
      </c>
      <c r="P4" s="7"/>
    </row>
    <row r="5" spans="2:16">
      <c r="J5" s="1" t="s">
        <v>11</v>
      </c>
      <c r="P5" s="7"/>
    </row>
    <row r="6" spans="2:16">
      <c r="J6" s="1" t="s">
        <v>12</v>
      </c>
      <c r="P6" s="8"/>
    </row>
    <row r="7" spans="2:16" ht="18.75">
      <c r="C7" s="9" t="s">
        <v>13</v>
      </c>
      <c r="J7" s="1" t="s">
        <v>100</v>
      </c>
    </row>
    <row r="8" spans="2:16" ht="15.75" customHeight="1">
      <c r="C8" s="9"/>
    </row>
    <row r="9" spans="2:16" ht="30.75" customHeight="1">
      <c r="B9" s="84" t="s">
        <v>101</v>
      </c>
      <c r="C9" s="85"/>
      <c r="D9" s="85"/>
      <c r="E9" s="85"/>
      <c r="F9" s="85"/>
      <c r="G9" s="85"/>
      <c r="H9" s="85"/>
      <c r="I9" s="86"/>
      <c r="J9" s="86"/>
      <c r="K9" s="86"/>
    </row>
    <row r="10" spans="2:16" ht="18.75">
      <c r="C10" s="9"/>
    </row>
    <row r="11" spans="2:16">
      <c r="K11" s="10" t="s">
        <v>14</v>
      </c>
    </row>
    <row r="12" spans="2:16" ht="24.75" customHeight="1">
      <c r="B12" s="87" t="s">
        <v>15</v>
      </c>
      <c r="C12" s="87" t="s">
        <v>16</v>
      </c>
      <c r="D12" s="90" t="s">
        <v>17</v>
      </c>
      <c r="E12" s="91"/>
      <c r="F12" s="91"/>
      <c r="G12" s="92"/>
      <c r="H12" s="90" t="s">
        <v>18</v>
      </c>
      <c r="I12" s="93"/>
      <c r="J12" s="93"/>
      <c r="K12" s="94"/>
    </row>
    <row r="13" spans="2:16" ht="38.25" customHeight="1">
      <c r="B13" s="88"/>
      <c r="C13" s="89"/>
      <c r="D13" s="11" t="s">
        <v>19</v>
      </c>
      <c r="E13" s="12" t="s">
        <v>20</v>
      </c>
      <c r="F13" s="12" t="s">
        <v>21</v>
      </c>
      <c r="G13" s="11" t="s">
        <v>22</v>
      </c>
      <c r="H13" s="11" t="s">
        <v>19</v>
      </c>
      <c r="I13" s="12" t="s">
        <v>20</v>
      </c>
      <c r="J13" s="12" t="s">
        <v>21</v>
      </c>
      <c r="K13" s="11" t="s">
        <v>22</v>
      </c>
    </row>
    <row r="14" spans="2:16">
      <c r="B14" s="13" t="s">
        <v>23</v>
      </c>
      <c r="C14" s="14" t="s">
        <v>24</v>
      </c>
      <c r="D14" s="15">
        <v>60000</v>
      </c>
      <c r="E14" s="15">
        <v>60000</v>
      </c>
      <c r="F14" s="15">
        <v>2415.7600000000002</v>
      </c>
      <c r="G14" s="16">
        <f>+F14/E14</f>
        <v>4.0262666666666669E-2</v>
      </c>
      <c r="H14" s="15">
        <v>85000</v>
      </c>
      <c r="I14" s="15">
        <v>85000</v>
      </c>
      <c r="J14" s="15">
        <v>6160</v>
      </c>
      <c r="K14" s="16">
        <f>+J14/I14</f>
        <v>7.247058823529412E-2</v>
      </c>
    </row>
    <row r="15" spans="2:16">
      <c r="B15" s="17" t="s">
        <v>25</v>
      </c>
      <c r="C15" s="18" t="s">
        <v>26</v>
      </c>
      <c r="D15" s="15">
        <v>176500</v>
      </c>
      <c r="E15" s="15">
        <v>176500</v>
      </c>
      <c r="F15" s="15">
        <v>89511.79</v>
      </c>
      <c r="G15" s="16">
        <f t="shared" ref="G15:G35" si="0">+F15/E15</f>
        <v>0.50714895184135977</v>
      </c>
      <c r="H15" s="15">
        <v>248900</v>
      </c>
      <c r="I15" s="15">
        <v>248900</v>
      </c>
      <c r="J15" s="15">
        <v>124911.79</v>
      </c>
      <c r="K15" s="16">
        <f t="shared" ref="K15:K35" si="1">+J15/I15</f>
        <v>0.50185532342306149</v>
      </c>
    </row>
    <row r="16" spans="2:16">
      <c r="B16" s="17" t="s">
        <v>96</v>
      </c>
      <c r="C16" s="18" t="s">
        <v>97</v>
      </c>
      <c r="D16" s="15">
        <v>500000</v>
      </c>
      <c r="E16" s="15">
        <v>500000</v>
      </c>
      <c r="F16" s="15">
        <v>0</v>
      </c>
      <c r="G16" s="16"/>
      <c r="H16" s="15"/>
      <c r="I16" s="15"/>
      <c r="J16" s="15"/>
      <c r="K16" s="16"/>
    </row>
    <row r="17" spans="2:11">
      <c r="B17" s="17" t="s">
        <v>27</v>
      </c>
      <c r="C17" s="18" t="s">
        <v>28</v>
      </c>
      <c r="D17" s="15">
        <v>2000500</v>
      </c>
      <c r="E17" s="15">
        <v>2000500</v>
      </c>
      <c r="F17" s="15">
        <v>89799.77</v>
      </c>
      <c r="G17" s="16">
        <f t="shared" si="0"/>
        <v>4.488866283429143E-2</v>
      </c>
      <c r="H17" s="15">
        <v>9438300</v>
      </c>
      <c r="I17" s="15">
        <v>9780200</v>
      </c>
      <c r="J17" s="15">
        <v>1972771.1</v>
      </c>
      <c r="K17" s="16">
        <f t="shared" si="1"/>
        <v>0.20171071143739394</v>
      </c>
    </row>
    <row r="18" spans="2:11">
      <c r="B18" s="17" t="s">
        <v>98</v>
      </c>
      <c r="C18" s="18" t="s">
        <v>99</v>
      </c>
      <c r="D18" s="15"/>
      <c r="E18" s="15"/>
      <c r="F18" s="15"/>
      <c r="G18" s="16"/>
      <c r="H18" s="15">
        <v>0</v>
      </c>
      <c r="I18" s="15">
        <v>100000</v>
      </c>
      <c r="J18" s="15">
        <v>0</v>
      </c>
      <c r="K18" s="16">
        <f t="shared" si="1"/>
        <v>0</v>
      </c>
    </row>
    <row r="19" spans="2:11">
      <c r="B19" s="17" t="s">
        <v>29</v>
      </c>
      <c r="C19" s="18" t="s">
        <v>30</v>
      </c>
      <c r="D19" s="15">
        <v>984000</v>
      </c>
      <c r="E19" s="15">
        <v>1154800</v>
      </c>
      <c r="F19" s="15">
        <v>464900.28</v>
      </c>
      <c r="G19" s="16">
        <f t="shared" si="0"/>
        <v>0.40258077589192937</v>
      </c>
      <c r="H19" s="15">
        <v>146100</v>
      </c>
      <c r="I19" s="15">
        <v>189900</v>
      </c>
      <c r="J19" s="15">
        <v>29598.16</v>
      </c>
      <c r="K19" s="16">
        <f t="shared" si="1"/>
        <v>0.15586182201158505</v>
      </c>
    </row>
    <row r="20" spans="2:11">
      <c r="B20" s="17" t="s">
        <v>31</v>
      </c>
      <c r="C20" s="18" t="s">
        <v>32</v>
      </c>
      <c r="D20" s="15">
        <v>1071650</v>
      </c>
      <c r="E20" s="15">
        <v>1096650</v>
      </c>
      <c r="F20" s="15">
        <v>513236.21</v>
      </c>
      <c r="G20" s="16">
        <f t="shared" si="0"/>
        <v>0.46800365659052573</v>
      </c>
      <c r="H20" s="15">
        <v>1070500</v>
      </c>
      <c r="I20" s="15">
        <v>1215500</v>
      </c>
      <c r="J20" s="15">
        <v>462857.36</v>
      </c>
      <c r="K20" s="16">
        <f t="shared" si="1"/>
        <v>0.3807958535582065</v>
      </c>
    </row>
    <row r="21" spans="2:11">
      <c r="B21" s="17" t="s">
        <v>33</v>
      </c>
      <c r="C21" s="18" t="s">
        <v>34</v>
      </c>
      <c r="D21" s="15">
        <v>490400</v>
      </c>
      <c r="E21" s="15">
        <v>649900</v>
      </c>
      <c r="F21" s="15">
        <v>365510.32</v>
      </c>
      <c r="G21" s="16">
        <f t="shared" si="0"/>
        <v>0.56241009386059393</v>
      </c>
      <c r="H21" s="15">
        <v>8000100</v>
      </c>
      <c r="I21" s="15">
        <v>8208700</v>
      </c>
      <c r="J21" s="15">
        <v>3990388.32</v>
      </c>
      <c r="K21" s="16">
        <f t="shared" si="1"/>
        <v>0.48611696370923529</v>
      </c>
    </row>
    <row r="22" spans="2:11">
      <c r="B22" s="17" t="s">
        <v>35</v>
      </c>
      <c r="C22" s="18" t="s">
        <v>36</v>
      </c>
      <c r="D22" s="15">
        <v>4000</v>
      </c>
      <c r="E22" s="15">
        <v>5000</v>
      </c>
      <c r="F22" s="15">
        <v>0</v>
      </c>
      <c r="G22" s="16">
        <f t="shared" si="0"/>
        <v>0</v>
      </c>
      <c r="H22" s="15">
        <v>4000</v>
      </c>
      <c r="I22" s="15">
        <v>5000</v>
      </c>
      <c r="J22" s="15">
        <v>0</v>
      </c>
      <c r="K22" s="16">
        <f t="shared" si="1"/>
        <v>0</v>
      </c>
    </row>
    <row r="23" spans="2:11" ht="19.5" customHeight="1">
      <c r="B23" s="19">
        <v>754</v>
      </c>
      <c r="C23" s="18" t="s">
        <v>37</v>
      </c>
      <c r="D23" s="15">
        <v>5208900</v>
      </c>
      <c r="E23" s="15">
        <v>5307300</v>
      </c>
      <c r="F23" s="15">
        <v>3358052.03</v>
      </c>
      <c r="G23" s="16">
        <f t="shared" si="0"/>
        <v>0.63272323592033608</v>
      </c>
      <c r="H23" s="15">
        <v>5254800</v>
      </c>
      <c r="I23" s="15">
        <v>5389950</v>
      </c>
      <c r="J23" s="15">
        <v>3019857.59</v>
      </c>
      <c r="K23" s="16">
        <f t="shared" si="1"/>
        <v>0.56027562222284066</v>
      </c>
    </row>
    <row r="24" spans="2:11" ht="31.5">
      <c r="B24" s="17" t="s">
        <v>38</v>
      </c>
      <c r="C24" s="18" t="s">
        <v>39</v>
      </c>
      <c r="D24" s="15">
        <v>11279066</v>
      </c>
      <c r="E24" s="15">
        <v>11279066</v>
      </c>
      <c r="F24" s="15">
        <v>4920809.62</v>
      </c>
      <c r="G24" s="16">
        <f t="shared" si="0"/>
        <v>0.4362781120351632</v>
      </c>
      <c r="H24" s="15">
        <v>0</v>
      </c>
      <c r="I24" s="15">
        <v>0</v>
      </c>
      <c r="J24" s="15">
        <v>0</v>
      </c>
      <c r="K24" s="16">
        <v>0</v>
      </c>
    </row>
    <row r="25" spans="2:11">
      <c r="B25" s="19">
        <v>757</v>
      </c>
      <c r="C25" s="18" t="s">
        <v>40</v>
      </c>
      <c r="D25" s="15">
        <v>0</v>
      </c>
      <c r="E25" s="15">
        <v>0</v>
      </c>
      <c r="F25" s="15">
        <v>0</v>
      </c>
      <c r="G25" s="16"/>
      <c r="H25" s="15">
        <v>1750000</v>
      </c>
      <c r="I25" s="15">
        <v>1750000</v>
      </c>
      <c r="J25" s="15">
        <v>638793.46</v>
      </c>
      <c r="K25" s="16">
        <f t="shared" si="1"/>
        <v>0.36502483428571425</v>
      </c>
    </row>
    <row r="26" spans="2:11">
      <c r="B26" s="19">
        <v>758</v>
      </c>
      <c r="C26" s="18" t="s">
        <v>41</v>
      </c>
      <c r="D26" s="15">
        <v>47093644</v>
      </c>
      <c r="E26" s="15">
        <v>47225544</v>
      </c>
      <c r="F26" s="15">
        <v>27969222.960000001</v>
      </c>
      <c r="G26" s="16">
        <f t="shared" si="0"/>
        <v>0.59224776659004719</v>
      </c>
      <c r="H26" s="15">
        <v>899710</v>
      </c>
      <c r="I26" s="15">
        <v>419160</v>
      </c>
      <c r="J26" s="15">
        <v>0</v>
      </c>
      <c r="K26" s="16">
        <f t="shared" si="1"/>
        <v>0</v>
      </c>
    </row>
    <row r="27" spans="2:11">
      <c r="B27" s="19">
        <v>801</v>
      </c>
      <c r="C27" s="18" t="s">
        <v>42</v>
      </c>
      <c r="D27" s="15">
        <v>1409090</v>
      </c>
      <c r="E27" s="15">
        <v>1412090</v>
      </c>
      <c r="F27" s="15">
        <v>795181.14</v>
      </c>
      <c r="G27" s="16">
        <f t="shared" si="0"/>
        <v>0.56312355444766271</v>
      </c>
      <c r="H27" s="15">
        <v>34284050</v>
      </c>
      <c r="I27" s="15">
        <v>35753598</v>
      </c>
      <c r="J27" s="15">
        <v>17509603.399999999</v>
      </c>
      <c r="K27" s="16">
        <f t="shared" si="1"/>
        <v>0.48972982803017473</v>
      </c>
    </row>
    <row r="28" spans="2:11">
      <c r="B28" s="19">
        <v>851</v>
      </c>
      <c r="C28" s="18" t="s">
        <v>43</v>
      </c>
      <c r="D28" s="15">
        <v>3094500</v>
      </c>
      <c r="E28" s="15">
        <v>3094500</v>
      </c>
      <c r="F28" s="15">
        <v>1793994</v>
      </c>
      <c r="G28" s="16">
        <f t="shared" si="0"/>
        <v>0.57973630634997575</v>
      </c>
      <c r="H28" s="15">
        <v>3179700</v>
      </c>
      <c r="I28" s="15">
        <v>3179700</v>
      </c>
      <c r="J28" s="15">
        <v>1783174.93</v>
      </c>
      <c r="K28" s="16">
        <f t="shared" si="1"/>
        <v>0.56079973896908508</v>
      </c>
    </row>
    <row r="29" spans="2:11">
      <c r="B29" s="19">
        <v>852</v>
      </c>
      <c r="C29" s="18" t="s">
        <v>44</v>
      </c>
      <c r="D29" s="15">
        <v>3123500</v>
      </c>
      <c r="E29" s="15">
        <v>3145600</v>
      </c>
      <c r="F29" s="15">
        <v>1625064.13</v>
      </c>
      <c r="G29" s="16">
        <f t="shared" si="0"/>
        <v>0.51661499554933876</v>
      </c>
      <c r="H29" s="15">
        <v>8393500</v>
      </c>
      <c r="I29" s="15">
        <v>9215600</v>
      </c>
      <c r="J29" s="15">
        <v>3806336.19</v>
      </c>
      <c r="K29" s="16">
        <f t="shared" si="1"/>
        <v>0.41303183623421152</v>
      </c>
    </row>
    <row r="30" spans="2:11">
      <c r="B30" s="19">
        <v>853</v>
      </c>
      <c r="C30" s="18" t="s">
        <v>45</v>
      </c>
      <c r="D30" s="15">
        <v>1019950</v>
      </c>
      <c r="E30" s="15">
        <v>2084871</v>
      </c>
      <c r="F30" s="15">
        <v>494987.35</v>
      </c>
      <c r="G30" s="16">
        <f t="shared" si="0"/>
        <v>0.23741869401032484</v>
      </c>
      <c r="H30" s="15">
        <v>3262140</v>
      </c>
      <c r="I30" s="15">
        <v>4640911</v>
      </c>
      <c r="J30" s="15">
        <v>1718382.72</v>
      </c>
      <c r="K30" s="16">
        <f t="shared" si="1"/>
        <v>0.37026840635383873</v>
      </c>
    </row>
    <row r="31" spans="2:11">
      <c r="B31" s="19">
        <v>854</v>
      </c>
      <c r="C31" s="18" t="s">
        <v>46</v>
      </c>
      <c r="D31" s="15">
        <v>231300</v>
      </c>
      <c r="E31" s="15">
        <v>238500</v>
      </c>
      <c r="F31" s="15">
        <v>140958.14000000001</v>
      </c>
      <c r="G31" s="16">
        <f t="shared" si="0"/>
        <v>0.59101945492662478</v>
      </c>
      <c r="H31" s="15">
        <v>6905200</v>
      </c>
      <c r="I31" s="15">
        <v>6122852</v>
      </c>
      <c r="J31" s="15">
        <v>3340384.02</v>
      </c>
      <c r="K31" s="16">
        <f t="shared" si="1"/>
        <v>0.54556014419424148</v>
      </c>
    </row>
    <row r="32" spans="2:11">
      <c r="B32" s="19">
        <v>900</v>
      </c>
      <c r="C32" s="18" t="s">
        <v>47</v>
      </c>
      <c r="D32" s="15">
        <v>165000</v>
      </c>
      <c r="E32" s="15">
        <v>165000</v>
      </c>
      <c r="F32" s="15">
        <v>129028.09</v>
      </c>
      <c r="G32" s="16">
        <f t="shared" si="0"/>
        <v>0.78198842424242421</v>
      </c>
      <c r="H32" s="15">
        <v>165000</v>
      </c>
      <c r="I32" s="15">
        <v>165000</v>
      </c>
      <c r="J32" s="15">
        <v>15431.45</v>
      </c>
      <c r="K32" s="16">
        <f t="shared" si="1"/>
        <v>9.3523939393939395E-2</v>
      </c>
    </row>
    <row r="33" spans="2:12">
      <c r="B33" s="19">
        <v>921</v>
      </c>
      <c r="C33" s="18" t="s">
        <v>48</v>
      </c>
      <c r="D33" s="15">
        <v>0</v>
      </c>
      <c r="E33" s="15">
        <v>50000</v>
      </c>
      <c r="F33" s="15">
        <v>100</v>
      </c>
      <c r="G33" s="16"/>
      <c r="H33" s="15">
        <v>220000</v>
      </c>
      <c r="I33" s="15">
        <v>214874</v>
      </c>
      <c r="J33" s="15">
        <v>119871.1</v>
      </c>
      <c r="K33" s="16">
        <f t="shared" si="1"/>
        <v>0.55786693597177883</v>
      </c>
    </row>
    <row r="34" spans="2:12">
      <c r="B34" s="20">
        <v>926</v>
      </c>
      <c r="C34" s="21" t="s">
        <v>49</v>
      </c>
      <c r="D34" s="15">
        <v>1388000</v>
      </c>
      <c r="E34" s="15">
        <v>1388000</v>
      </c>
      <c r="F34" s="15">
        <v>0</v>
      </c>
      <c r="G34" s="16"/>
      <c r="H34" s="15">
        <v>593000</v>
      </c>
      <c r="I34" s="15">
        <v>548126</v>
      </c>
      <c r="J34" s="15">
        <v>73281.399999999994</v>
      </c>
      <c r="K34" s="16">
        <f t="shared" si="1"/>
        <v>0.13369444251869095</v>
      </c>
    </row>
    <row r="35" spans="2:12" ht="24" customHeight="1">
      <c r="B35" s="22"/>
      <c r="C35" s="23" t="s">
        <v>50</v>
      </c>
      <c r="D35" s="24">
        <f>SUM(D14:D34)</f>
        <v>79300000</v>
      </c>
      <c r="E35" s="24">
        <f>SUM(E14:E34)</f>
        <v>81033821</v>
      </c>
      <c r="F35" s="24">
        <f>SUM(F14:F34)</f>
        <v>42752771.590000011</v>
      </c>
      <c r="G35" s="25">
        <f t="shared" si="0"/>
        <v>0.52759170260526167</v>
      </c>
      <c r="H35" s="26">
        <f>SUM(H14:H34)</f>
        <v>83900000</v>
      </c>
      <c r="I35" s="26">
        <f>SUM(I14:I34)</f>
        <v>87232971</v>
      </c>
      <c r="J35" s="26">
        <f>SUM(J14:J34)</f>
        <v>38611802.99000001</v>
      </c>
      <c r="K35" s="25">
        <f t="shared" si="1"/>
        <v>0.44262854454424128</v>
      </c>
      <c r="L35" s="27"/>
    </row>
    <row r="36" spans="2:12">
      <c r="H36" s="28"/>
    </row>
    <row r="37" spans="2:12">
      <c r="B37" s="1" t="s">
        <v>110</v>
      </c>
      <c r="D37" s="29">
        <f>+E35</f>
        <v>81033821</v>
      </c>
      <c r="H37" s="27"/>
    </row>
    <row r="38" spans="2:12">
      <c r="B38" s="1" t="s">
        <v>111</v>
      </c>
      <c r="D38" s="29">
        <f>+I35</f>
        <v>87232971</v>
      </c>
      <c r="E38" s="6"/>
    </row>
    <row r="39" spans="2:12" ht="18" customHeight="1">
      <c r="B39" s="1" t="s">
        <v>112</v>
      </c>
      <c r="D39" s="30">
        <f>+D37-D38</f>
        <v>-6199150</v>
      </c>
    </row>
    <row r="40" spans="2:12" ht="19.5" customHeight="1">
      <c r="D40" s="29"/>
    </row>
    <row r="41" spans="2:12" ht="20.25" customHeight="1">
      <c r="B41" s="1" t="s">
        <v>113</v>
      </c>
      <c r="D41" s="29">
        <f>+F35</f>
        <v>42752771.590000011</v>
      </c>
    </row>
    <row r="42" spans="2:12">
      <c r="B42" s="1" t="s">
        <v>114</v>
      </c>
      <c r="D42" s="29">
        <f>+J35</f>
        <v>38611802.99000001</v>
      </c>
    </row>
    <row r="43" spans="2:12">
      <c r="B43" s="1" t="s">
        <v>115</v>
      </c>
      <c r="D43" s="30">
        <f>+D41-D42</f>
        <v>4140968.6000000015</v>
      </c>
    </row>
    <row r="63" spans="2:4">
      <c r="B63" s="13"/>
      <c r="C63" s="31" t="s">
        <v>24</v>
      </c>
      <c r="D63" s="15">
        <v>2415.7600000000002</v>
      </c>
    </row>
    <row r="64" spans="2:4">
      <c r="B64" s="17"/>
      <c r="C64" s="32" t="s">
        <v>26</v>
      </c>
      <c r="D64" s="15">
        <v>89511.79</v>
      </c>
    </row>
    <row r="65" spans="2:4">
      <c r="B65" s="17"/>
      <c r="C65" s="79" t="s">
        <v>102</v>
      </c>
      <c r="D65" s="15">
        <v>0</v>
      </c>
    </row>
    <row r="66" spans="2:4">
      <c r="B66" s="17"/>
      <c r="C66" s="32" t="s">
        <v>28</v>
      </c>
      <c r="D66" s="15">
        <v>89799.77</v>
      </c>
    </row>
    <row r="67" spans="2:4">
      <c r="B67" s="17"/>
      <c r="C67" s="32" t="s">
        <v>30</v>
      </c>
      <c r="D67" s="15">
        <v>464900.28</v>
      </c>
    </row>
    <row r="68" spans="2:4">
      <c r="B68" s="17"/>
      <c r="C68" s="32" t="s">
        <v>32</v>
      </c>
      <c r="D68" s="15">
        <v>513236.21</v>
      </c>
    </row>
    <row r="69" spans="2:4">
      <c r="B69" s="17"/>
      <c r="C69" s="32" t="s">
        <v>34</v>
      </c>
      <c r="D69" s="15">
        <v>365510.32</v>
      </c>
    </row>
    <row r="70" spans="2:4">
      <c r="B70" s="19"/>
      <c r="C70" s="32" t="s">
        <v>36</v>
      </c>
      <c r="D70" s="15">
        <v>0</v>
      </c>
    </row>
    <row r="71" spans="2:4">
      <c r="B71" s="17"/>
      <c r="C71" s="32" t="s">
        <v>37</v>
      </c>
      <c r="D71" s="15">
        <v>3358052.03</v>
      </c>
    </row>
    <row r="72" spans="2:4">
      <c r="B72" s="19"/>
      <c r="C72" s="32" t="s">
        <v>51</v>
      </c>
      <c r="D72" s="15">
        <v>4920809.62</v>
      </c>
    </row>
    <row r="73" spans="2:4">
      <c r="B73" s="19"/>
      <c r="C73" s="32" t="s">
        <v>41</v>
      </c>
      <c r="D73" s="15">
        <v>27969222.960000001</v>
      </c>
    </row>
    <row r="74" spans="2:4">
      <c r="B74" s="19"/>
      <c r="C74" s="32" t="s">
        <v>42</v>
      </c>
      <c r="D74" s="15">
        <v>795181.14</v>
      </c>
    </row>
    <row r="75" spans="2:4">
      <c r="B75" s="19"/>
      <c r="C75" s="32" t="s">
        <v>43</v>
      </c>
      <c r="D75" s="15">
        <v>1793994</v>
      </c>
    </row>
    <row r="76" spans="2:4">
      <c r="B76" s="19"/>
      <c r="C76" s="32" t="s">
        <v>44</v>
      </c>
      <c r="D76" s="15">
        <v>1625064.13</v>
      </c>
    </row>
    <row r="77" spans="2:4">
      <c r="B77" s="19"/>
      <c r="C77" s="32" t="s">
        <v>45</v>
      </c>
      <c r="D77" s="15">
        <v>494987.35</v>
      </c>
    </row>
    <row r="78" spans="2:4">
      <c r="B78" s="19"/>
      <c r="C78" s="32" t="s">
        <v>46</v>
      </c>
      <c r="D78" s="15">
        <v>140958.14000000001</v>
      </c>
    </row>
    <row r="79" spans="2:4">
      <c r="B79" s="19"/>
      <c r="C79" s="33" t="s">
        <v>47</v>
      </c>
      <c r="D79" s="15">
        <v>129028.09</v>
      </c>
    </row>
    <row r="80" spans="2:4" ht="18.75">
      <c r="B80" s="22"/>
      <c r="C80" s="34" t="s">
        <v>48</v>
      </c>
      <c r="D80" s="15">
        <v>100</v>
      </c>
    </row>
    <row r="81" spans="3:4" ht="18.75">
      <c r="C81" s="23" t="s">
        <v>50</v>
      </c>
      <c r="D81" s="6">
        <f>SUM(D63:D80)</f>
        <v>42752771.590000011</v>
      </c>
    </row>
    <row r="135" spans="2:4">
      <c r="B135" s="13"/>
      <c r="D135" s="15"/>
    </row>
    <row r="136" spans="2:4">
      <c r="B136" s="17"/>
      <c r="C136" s="14" t="s">
        <v>24</v>
      </c>
      <c r="D136" s="15">
        <v>6160</v>
      </c>
    </row>
    <row r="137" spans="2:4">
      <c r="B137" s="17"/>
      <c r="C137" s="18" t="s">
        <v>26</v>
      </c>
      <c r="D137" s="15">
        <v>124911.79</v>
      </c>
    </row>
    <row r="138" spans="2:4">
      <c r="B138" s="17"/>
      <c r="C138" s="18" t="s">
        <v>28</v>
      </c>
      <c r="D138" s="15">
        <v>1972771.1</v>
      </c>
    </row>
    <row r="139" spans="2:4">
      <c r="B139" s="17"/>
      <c r="C139" s="18" t="s">
        <v>30</v>
      </c>
      <c r="D139" s="15">
        <v>29598.16</v>
      </c>
    </row>
    <row r="140" spans="2:4">
      <c r="B140" s="17"/>
      <c r="C140" s="18" t="s">
        <v>32</v>
      </c>
      <c r="D140" s="15">
        <v>462857.36</v>
      </c>
    </row>
    <row r="141" spans="2:4">
      <c r="B141" s="17"/>
      <c r="C141" s="18" t="s">
        <v>34</v>
      </c>
      <c r="D141" s="15">
        <v>3990388.32</v>
      </c>
    </row>
    <row r="142" spans="2:4">
      <c r="B142" s="19"/>
      <c r="C142" s="18" t="s">
        <v>36</v>
      </c>
      <c r="D142" s="15">
        <v>0</v>
      </c>
    </row>
    <row r="143" spans="2:4">
      <c r="B143" s="19"/>
      <c r="C143" s="18" t="s">
        <v>52</v>
      </c>
      <c r="D143" s="15">
        <v>3019857.59</v>
      </c>
    </row>
    <row r="144" spans="2:4">
      <c r="B144" s="19"/>
      <c r="C144" s="18" t="s">
        <v>40</v>
      </c>
      <c r="D144" s="15">
        <v>638793.46</v>
      </c>
    </row>
    <row r="145" spans="2:4">
      <c r="B145" s="19"/>
      <c r="C145" s="18" t="s">
        <v>41</v>
      </c>
      <c r="D145" s="15">
        <v>0</v>
      </c>
    </row>
    <row r="146" spans="2:4">
      <c r="B146" s="19"/>
      <c r="C146" s="18" t="s">
        <v>42</v>
      </c>
      <c r="D146" s="15">
        <v>17509603.399999999</v>
      </c>
    </row>
    <row r="147" spans="2:4">
      <c r="B147" s="19"/>
      <c r="C147" s="18" t="s">
        <v>43</v>
      </c>
      <c r="D147" s="15">
        <v>1783174.93</v>
      </c>
    </row>
    <row r="148" spans="2:4">
      <c r="B148" s="19"/>
      <c r="C148" s="18" t="s">
        <v>44</v>
      </c>
      <c r="D148" s="15">
        <v>3806336.19</v>
      </c>
    </row>
    <row r="149" spans="2:4">
      <c r="B149" s="19"/>
      <c r="C149" s="18" t="s">
        <v>45</v>
      </c>
      <c r="D149" s="15">
        <v>1718382.72</v>
      </c>
    </row>
    <row r="150" spans="2:4">
      <c r="B150" s="19"/>
      <c r="C150" s="18" t="s">
        <v>46</v>
      </c>
      <c r="D150" s="15">
        <v>3340384.02</v>
      </c>
    </row>
    <row r="151" spans="2:4">
      <c r="B151" s="19"/>
      <c r="C151" s="18" t="s">
        <v>47</v>
      </c>
      <c r="D151" s="15">
        <v>15431.45</v>
      </c>
    </row>
    <row r="152" spans="2:4">
      <c r="B152" s="20"/>
      <c r="C152" s="18" t="s">
        <v>48</v>
      </c>
      <c r="D152" s="15">
        <v>119871.1</v>
      </c>
    </row>
    <row r="153" spans="2:4" ht="18.75">
      <c r="B153" s="22"/>
      <c r="C153" s="21" t="s">
        <v>49</v>
      </c>
      <c r="D153" s="15">
        <v>73281.399999999994</v>
      </c>
    </row>
    <row r="154" spans="2:4" ht="18.75">
      <c r="C154" s="23" t="s">
        <v>50</v>
      </c>
      <c r="D154" s="26">
        <f>SUM(D136:D153)</f>
        <v>38611802.99000001</v>
      </c>
    </row>
    <row r="218" spans="2:7" ht="16.5" thickBot="1"/>
    <row r="219" spans="2:7" ht="20.25" thickTop="1" thickBot="1">
      <c r="B219" s="81" t="s">
        <v>15</v>
      </c>
      <c r="D219" s="81" t="s">
        <v>17</v>
      </c>
      <c r="E219" s="81"/>
      <c r="F219" s="81"/>
      <c r="G219" s="81"/>
    </row>
    <row r="220" spans="2:7" ht="39" thickTop="1" thickBot="1">
      <c r="B220" s="82"/>
      <c r="C220" s="81" t="s">
        <v>16</v>
      </c>
      <c r="D220" s="35" t="s">
        <v>19</v>
      </c>
      <c r="E220" s="36" t="s">
        <v>20</v>
      </c>
      <c r="F220" s="36" t="s">
        <v>21</v>
      </c>
      <c r="G220" s="35" t="s">
        <v>22</v>
      </c>
    </row>
    <row r="221" spans="2:7" ht="17.25" thickTop="1" thickBot="1">
      <c r="B221" s="37" t="s">
        <v>23</v>
      </c>
      <c r="C221" s="81"/>
      <c r="D221" s="39">
        <v>50500</v>
      </c>
      <c r="E221" s="39">
        <v>50500</v>
      </c>
      <c r="F221" s="39">
        <v>795.3</v>
      </c>
      <c r="G221" s="40">
        <f>+F221/E221</f>
        <v>1.5748514851485148E-2</v>
      </c>
    </row>
    <row r="222" spans="2:7" ht="17.25" thickTop="1" thickBot="1">
      <c r="B222" s="37" t="s">
        <v>25</v>
      </c>
      <c r="C222" s="38" t="s">
        <v>24</v>
      </c>
      <c r="D222" s="39">
        <v>148100</v>
      </c>
      <c r="E222" s="39">
        <v>148100</v>
      </c>
      <c r="F222" s="39">
        <v>75813.66</v>
      </c>
      <c r="G222" s="40">
        <f t="shared" ref="G222:G236" si="2">+F222/E222</f>
        <v>0.51190857528696831</v>
      </c>
    </row>
    <row r="223" spans="2:7" ht="17.25" thickTop="1" thickBot="1">
      <c r="B223" s="37" t="s">
        <v>27</v>
      </c>
      <c r="C223" s="41" t="s">
        <v>26</v>
      </c>
      <c r="D223" s="39">
        <v>300</v>
      </c>
      <c r="E223" s="39">
        <v>826927</v>
      </c>
      <c r="F223" s="39">
        <v>826752.87</v>
      </c>
      <c r="G223" s="40">
        <f t="shared" si="2"/>
        <v>0.99978942518505265</v>
      </c>
    </row>
    <row r="224" spans="2:7" ht="17.25" thickTop="1" thickBot="1">
      <c r="B224" s="37" t="s">
        <v>29</v>
      </c>
      <c r="C224" s="41" t="s">
        <v>28</v>
      </c>
      <c r="D224" s="39">
        <v>311600</v>
      </c>
      <c r="E224" s="39">
        <v>316378</v>
      </c>
      <c r="F224" s="39">
        <v>138686.09</v>
      </c>
      <c r="G224" s="40">
        <f t="shared" si="2"/>
        <v>0.4383556694839717</v>
      </c>
    </row>
    <row r="225" spans="2:7" ht="17.25" thickTop="1" thickBot="1">
      <c r="B225" s="37" t="s">
        <v>31</v>
      </c>
      <c r="C225" s="41" t="s">
        <v>30</v>
      </c>
      <c r="D225" s="39">
        <v>245900</v>
      </c>
      <c r="E225" s="39">
        <v>329650</v>
      </c>
      <c r="F225" s="39">
        <v>119402.62</v>
      </c>
      <c r="G225" s="40">
        <f t="shared" si="2"/>
        <v>0.36221028363415742</v>
      </c>
    </row>
    <row r="226" spans="2:7" ht="17.25" thickTop="1" thickBot="1">
      <c r="B226" s="37" t="s">
        <v>33</v>
      </c>
      <c r="C226" s="41" t="s">
        <v>32</v>
      </c>
      <c r="D226" s="39">
        <v>313630</v>
      </c>
      <c r="E226" s="39">
        <v>316810</v>
      </c>
      <c r="F226" s="39">
        <v>214844.15</v>
      </c>
      <c r="G226" s="40">
        <f t="shared" si="2"/>
        <v>0.67814825920898958</v>
      </c>
    </row>
    <row r="227" spans="2:7" ht="17.25" thickTop="1" thickBot="1">
      <c r="B227" s="37" t="s">
        <v>53</v>
      </c>
      <c r="C227" s="41" t="s">
        <v>34</v>
      </c>
      <c r="D227" s="39">
        <v>0</v>
      </c>
      <c r="E227" s="39">
        <v>130</v>
      </c>
      <c r="F227" s="39">
        <v>130</v>
      </c>
      <c r="G227" s="40">
        <f t="shared" si="2"/>
        <v>1</v>
      </c>
    </row>
    <row r="228" spans="2:7" ht="33" thickTop="1" thickBot="1">
      <c r="B228" s="43">
        <v>754</v>
      </c>
      <c r="C228" s="42" t="s">
        <v>54</v>
      </c>
      <c r="D228" s="39">
        <v>3768800</v>
      </c>
      <c r="E228" s="39">
        <v>4100300</v>
      </c>
      <c r="F228" s="39">
        <v>2393594.9900000002</v>
      </c>
      <c r="G228" s="40">
        <f t="shared" si="2"/>
        <v>0.58376094188230132</v>
      </c>
    </row>
    <row r="229" spans="2:7" ht="17.25" thickTop="1" thickBot="1">
      <c r="B229" s="37" t="s">
        <v>38</v>
      </c>
      <c r="C229" s="41" t="s">
        <v>37</v>
      </c>
      <c r="D229" s="39">
        <v>8266598</v>
      </c>
      <c r="E229" s="39">
        <v>8181174</v>
      </c>
      <c r="F229" s="39">
        <v>4252081.1100000003</v>
      </c>
      <c r="G229" s="40">
        <f t="shared" si="2"/>
        <v>0.51973972317420458</v>
      </c>
    </row>
    <row r="230" spans="2:7" ht="33" thickTop="1" thickBot="1">
      <c r="B230" s="43">
        <v>758</v>
      </c>
      <c r="C230" s="41" t="s">
        <v>39</v>
      </c>
      <c r="D230" s="39">
        <v>28656282</v>
      </c>
      <c r="E230" s="39">
        <v>31741091</v>
      </c>
      <c r="F230" s="39">
        <v>18659570.210000001</v>
      </c>
      <c r="G230" s="40">
        <f t="shared" si="2"/>
        <v>0.58786795356215071</v>
      </c>
    </row>
    <row r="231" spans="2:7" ht="17.25" thickTop="1" thickBot="1">
      <c r="B231" s="43">
        <v>801</v>
      </c>
      <c r="C231" s="41" t="s">
        <v>41</v>
      </c>
      <c r="D231" s="39">
        <v>64943</v>
      </c>
      <c r="E231" s="39">
        <v>67143</v>
      </c>
      <c r="F231" s="39">
        <v>32425.72</v>
      </c>
      <c r="G231" s="40">
        <f t="shared" si="2"/>
        <v>0.48293522779738768</v>
      </c>
    </row>
    <row r="232" spans="2:7" ht="17.25" thickTop="1" thickBot="1">
      <c r="B232" s="43">
        <v>803</v>
      </c>
      <c r="C232" s="41" t="s">
        <v>42</v>
      </c>
      <c r="D232" s="39">
        <v>43190</v>
      </c>
      <c r="E232" s="39">
        <v>43190</v>
      </c>
      <c r="F232" s="39">
        <v>43190</v>
      </c>
      <c r="G232" s="40">
        <f t="shared" si="2"/>
        <v>1</v>
      </c>
    </row>
    <row r="233" spans="2:7" ht="17.25" thickTop="1" thickBot="1">
      <c r="B233" s="43">
        <v>851</v>
      </c>
      <c r="C233" s="41" t="s">
        <v>55</v>
      </c>
      <c r="D233" s="39">
        <v>1293200</v>
      </c>
      <c r="E233" s="39">
        <v>1274402</v>
      </c>
      <c r="F233" s="39">
        <v>570482.14</v>
      </c>
      <c r="G233" s="40">
        <f t="shared" si="2"/>
        <v>0.44764692773551834</v>
      </c>
    </row>
    <row r="234" spans="2:7" ht="17.25" thickTop="1" thickBot="1">
      <c r="B234" s="43">
        <v>852</v>
      </c>
      <c r="C234" s="41" t="s">
        <v>43</v>
      </c>
      <c r="D234" s="39">
        <v>2327560</v>
      </c>
      <c r="E234" s="39">
        <v>2077581</v>
      </c>
      <c r="F234" s="39">
        <v>970216.95</v>
      </c>
      <c r="G234" s="40">
        <f t="shared" si="2"/>
        <v>0.46699356126187136</v>
      </c>
    </row>
    <row r="235" spans="2:7" ht="17.25" thickTop="1" thickBot="1">
      <c r="B235" s="43">
        <v>853</v>
      </c>
      <c r="C235" s="41" t="s">
        <v>44</v>
      </c>
      <c r="D235" s="39">
        <v>547800</v>
      </c>
      <c r="E235" s="39">
        <v>547800</v>
      </c>
      <c r="F235" s="39">
        <v>264913.34000000003</v>
      </c>
      <c r="G235" s="40">
        <f t="shared" si="2"/>
        <v>0.48359499817451629</v>
      </c>
    </row>
    <row r="236" spans="2:7" ht="17.25" thickTop="1" thickBot="1">
      <c r="B236" s="43">
        <v>854</v>
      </c>
      <c r="C236" s="41" t="s">
        <v>45</v>
      </c>
      <c r="D236" s="39">
        <v>479000</v>
      </c>
      <c r="E236" s="39">
        <v>563891</v>
      </c>
      <c r="F236" s="39">
        <v>423020.21</v>
      </c>
      <c r="G236" s="40">
        <f t="shared" si="2"/>
        <v>0.75018081508660361</v>
      </c>
    </row>
    <row r="237" spans="2:7" ht="20.25" thickTop="1" thickBot="1">
      <c r="B237" s="44"/>
      <c r="C237" s="41" t="s">
        <v>46</v>
      </c>
      <c r="D237" s="46">
        <f>SUM(D221:D236)</f>
        <v>46517403</v>
      </c>
      <c r="E237" s="46">
        <f>SUM(E221:E236)</f>
        <v>50585067</v>
      </c>
      <c r="F237" s="46">
        <f>SUM(F221:F236)</f>
        <v>28985919.359999999</v>
      </c>
      <c r="G237" s="47">
        <f>+F237/E237</f>
        <v>0.5730133630148202</v>
      </c>
    </row>
    <row r="238" spans="2:7" ht="20.25" thickTop="1" thickBot="1">
      <c r="C238" s="45" t="s">
        <v>50</v>
      </c>
    </row>
    <row r="239" spans="2:7" ht="16.5" thickTop="1"/>
    <row r="244" spans="2:7" ht="16.5" thickBot="1"/>
    <row r="245" spans="2:7" ht="30" customHeight="1" thickTop="1" thickBot="1">
      <c r="B245" s="81" t="s">
        <v>15</v>
      </c>
      <c r="D245" s="81" t="s">
        <v>18</v>
      </c>
      <c r="E245" s="83"/>
      <c r="F245" s="83"/>
      <c r="G245" s="83"/>
    </row>
    <row r="246" spans="2:7" ht="39" thickTop="1" thickBot="1">
      <c r="B246" s="82"/>
      <c r="C246" s="81" t="s">
        <v>16</v>
      </c>
      <c r="D246" s="35" t="s">
        <v>19</v>
      </c>
      <c r="E246" s="36" t="s">
        <v>20</v>
      </c>
      <c r="F246" s="36" t="s">
        <v>21</v>
      </c>
      <c r="G246" s="35" t="s">
        <v>22</v>
      </c>
    </row>
    <row r="247" spans="2:7" ht="17.25" thickTop="1" thickBot="1">
      <c r="B247" s="37" t="s">
        <v>23</v>
      </c>
      <c r="C247" s="81"/>
      <c r="D247" s="39">
        <v>50000</v>
      </c>
      <c r="E247" s="39">
        <v>50000</v>
      </c>
      <c r="F247" s="39">
        <v>2353.9</v>
      </c>
      <c r="G247" s="40">
        <f>+F247/E247</f>
        <v>4.7078000000000002E-2</v>
      </c>
    </row>
    <row r="248" spans="2:7" ht="17.25" thickTop="1" thickBot="1">
      <c r="B248" s="37" t="s">
        <v>25</v>
      </c>
      <c r="C248" s="38" t="s">
        <v>24</v>
      </c>
      <c r="D248" s="39">
        <v>177300</v>
      </c>
      <c r="E248" s="39">
        <v>177300</v>
      </c>
      <c r="F248" s="39">
        <v>90393</v>
      </c>
      <c r="G248" s="40">
        <f t="shared" ref="G248:G265" si="3">+F248/E248</f>
        <v>0.50983079526226738</v>
      </c>
    </row>
    <row r="249" spans="2:7" ht="17.25" thickTop="1" thickBot="1">
      <c r="B249" s="37" t="s">
        <v>27</v>
      </c>
      <c r="C249" s="41" t="s">
        <v>26</v>
      </c>
      <c r="D249" s="39">
        <v>3826000</v>
      </c>
      <c r="E249" s="39">
        <v>3433500</v>
      </c>
      <c r="F249" s="39">
        <v>1184502.04</v>
      </c>
      <c r="G249" s="40">
        <f t="shared" si="3"/>
        <v>0.34498384738604926</v>
      </c>
    </row>
    <row r="250" spans="2:7" ht="17.25" thickTop="1" thickBot="1">
      <c r="B250" s="37" t="s">
        <v>29</v>
      </c>
      <c r="C250" s="41" t="s">
        <v>28</v>
      </c>
      <c r="D250" s="39">
        <v>33000</v>
      </c>
      <c r="E250" s="39">
        <v>45278</v>
      </c>
      <c r="F250" s="39">
        <v>13122.22</v>
      </c>
      <c r="G250" s="40">
        <f t="shared" si="3"/>
        <v>0.28981447943813771</v>
      </c>
    </row>
    <row r="251" spans="2:7" ht="17.25" thickTop="1" thickBot="1">
      <c r="B251" s="37" t="s">
        <v>31</v>
      </c>
      <c r="C251" s="41" t="s">
        <v>30</v>
      </c>
      <c r="D251" s="39">
        <v>245500</v>
      </c>
      <c r="E251" s="39">
        <v>329500</v>
      </c>
      <c r="F251" s="39">
        <v>115767.82</v>
      </c>
      <c r="G251" s="40">
        <f t="shared" si="3"/>
        <v>0.3513439150227618</v>
      </c>
    </row>
    <row r="252" spans="2:7" ht="17.25" thickTop="1" thickBot="1">
      <c r="B252" s="37" t="s">
        <v>33</v>
      </c>
      <c r="C252" s="41" t="s">
        <v>32</v>
      </c>
      <c r="D252" s="39">
        <v>4952474</v>
      </c>
      <c r="E252" s="39">
        <v>4956773</v>
      </c>
      <c r="F252" s="39">
        <v>2364880.87</v>
      </c>
      <c r="G252" s="40">
        <f t="shared" si="3"/>
        <v>0.47710090213935563</v>
      </c>
    </row>
    <row r="253" spans="2:7" ht="17.25" thickTop="1" thickBot="1">
      <c r="B253" s="37" t="s">
        <v>53</v>
      </c>
      <c r="C253" s="41" t="s">
        <v>34</v>
      </c>
      <c r="D253" s="39">
        <v>0</v>
      </c>
      <c r="E253" s="39">
        <v>130</v>
      </c>
      <c r="F253" s="39">
        <v>0</v>
      </c>
      <c r="G253" s="40">
        <f t="shared" si="3"/>
        <v>0</v>
      </c>
    </row>
    <row r="254" spans="2:7" ht="33" thickTop="1" thickBot="1">
      <c r="B254" s="43">
        <v>754</v>
      </c>
      <c r="C254" s="42" t="s">
        <v>54</v>
      </c>
      <c r="D254" s="39">
        <v>3805000</v>
      </c>
      <c r="E254" s="39">
        <v>4136500</v>
      </c>
      <c r="F254" s="39">
        <v>2145090.33</v>
      </c>
      <c r="G254" s="40">
        <f t="shared" si="3"/>
        <v>0.51857617067569206</v>
      </c>
    </row>
    <row r="255" spans="2:7" ht="17.25" thickTop="1" thickBot="1">
      <c r="B255" s="43">
        <v>757</v>
      </c>
      <c r="C255" s="41" t="s">
        <v>37</v>
      </c>
      <c r="D255" s="39">
        <v>1055000</v>
      </c>
      <c r="E255" s="39">
        <v>1043000</v>
      </c>
      <c r="F255" s="39">
        <v>747015.82</v>
      </c>
      <c r="G255" s="40">
        <f t="shared" si="3"/>
        <v>0.71621842761265575</v>
      </c>
    </row>
    <row r="256" spans="2:7" ht="17.25" thickTop="1" thickBot="1">
      <c r="B256" s="43">
        <v>758</v>
      </c>
      <c r="C256" s="41" t="s">
        <v>40</v>
      </c>
      <c r="D256" s="39">
        <v>250200</v>
      </c>
      <c r="E256" s="39">
        <v>205200</v>
      </c>
      <c r="F256" s="39">
        <v>3050</v>
      </c>
      <c r="G256" s="40">
        <f t="shared" si="3"/>
        <v>1.48635477582846E-2</v>
      </c>
    </row>
    <row r="257" spans="2:7" ht="17.25" thickTop="1" thickBot="1">
      <c r="B257" s="43">
        <v>801</v>
      </c>
      <c r="C257" s="41" t="s">
        <v>41</v>
      </c>
      <c r="D257" s="39">
        <v>18497443</v>
      </c>
      <c r="E257" s="39">
        <v>20997853</v>
      </c>
      <c r="F257" s="39">
        <v>10022155.58</v>
      </c>
      <c r="G257" s="40">
        <f t="shared" si="3"/>
        <v>0.47729430146977408</v>
      </c>
    </row>
    <row r="258" spans="2:7" ht="17.25" thickTop="1" thickBot="1">
      <c r="B258" s="43">
        <v>803</v>
      </c>
      <c r="C258" s="41" t="s">
        <v>42</v>
      </c>
      <c r="D258" s="39">
        <v>43190</v>
      </c>
      <c r="E258" s="39">
        <v>43190</v>
      </c>
      <c r="F258" s="39">
        <v>42510</v>
      </c>
      <c r="G258" s="40">
        <f t="shared" si="3"/>
        <v>0.98425561472563095</v>
      </c>
    </row>
    <row r="259" spans="2:7" ht="17.25" thickTop="1" thickBot="1">
      <c r="B259" s="43">
        <v>851</v>
      </c>
      <c r="C259" s="41" t="s">
        <v>55</v>
      </c>
      <c r="D259" s="39">
        <v>2907086</v>
      </c>
      <c r="E259" s="39">
        <v>3736951</v>
      </c>
      <c r="F259" s="39">
        <v>2019134.24</v>
      </c>
      <c r="G259" s="40">
        <f t="shared" si="3"/>
        <v>0.54031595276470046</v>
      </c>
    </row>
    <row r="260" spans="2:7" ht="17.25" thickTop="1" thickBot="1">
      <c r="B260" s="43">
        <v>852</v>
      </c>
      <c r="C260" s="41" t="s">
        <v>43</v>
      </c>
      <c r="D260" s="39">
        <v>6073100</v>
      </c>
      <c r="E260" s="39">
        <v>5853121</v>
      </c>
      <c r="F260" s="39">
        <v>2663464.9900000002</v>
      </c>
      <c r="G260" s="40">
        <f t="shared" si="3"/>
        <v>0.45505038935637931</v>
      </c>
    </row>
    <row r="261" spans="2:7" ht="17.25" thickTop="1" thickBot="1">
      <c r="B261" s="43">
        <v>853</v>
      </c>
      <c r="C261" s="41" t="s">
        <v>44</v>
      </c>
      <c r="D261" s="39">
        <v>1541000</v>
      </c>
      <c r="E261" s="39">
        <v>1552000</v>
      </c>
      <c r="F261" s="39">
        <v>728469.71</v>
      </c>
      <c r="G261" s="40">
        <f t="shared" si="3"/>
        <v>0.46937481314432988</v>
      </c>
    </row>
    <row r="262" spans="2:7" ht="17.25" thickTop="1" thickBot="1">
      <c r="B262" s="43">
        <v>854</v>
      </c>
      <c r="C262" s="41" t="s">
        <v>45</v>
      </c>
      <c r="D262" s="39">
        <v>3914610</v>
      </c>
      <c r="E262" s="39">
        <v>4317271</v>
      </c>
      <c r="F262" s="39">
        <v>2281220.9700000002</v>
      </c>
      <c r="G262" s="40">
        <f t="shared" si="3"/>
        <v>0.5283942031899318</v>
      </c>
    </row>
    <row r="263" spans="2:7" ht="17.25" thickTop="1" thickBot="1">
      <c r="B263" s="43">
        <v>921</v>
      </c>
      <c r="C263" s="41" t="s">
        <v>46</v>
      </c>
      <c r="D263" s="39">
        <v>84000</v>
      </c>
      <c r="E263" s="39">
        <v>102500</v>
      </c>
      <c r="F263" s="39">
        <v>35020</v>
      </c>
      <c r="G263" s="40">
        <f t="shared" si="3"/>
        <v>0.34165853658536588</v>
      </c>
    </row>
    <row r="264" spans="2:7" ht="17.25" thickTop="1" thickBot="1">
      <c r="B264" s="43">
        <v>926</v>
      </c>
      <c r="C264" s="41" t="s">
        <v>48</v>
      </c>
      <c r="D264" s="39">
        <v>62500</v>
      </c>
      <c r="E264" s="39">
        <v>62500</v>
      </c>
      <c r="F264" s="39">
        <v>15337.56</v>
      </c>
      <c r="G264" s="40">
        <f t="shared" si="3"/>
        <v>0.24540096</v>
      </c>
    </row>
    <row r="265" spans="2:7" ht="20.25" thickTop="1" thickBot="1">
      <c r="B265" s="44"/>
      <c r="C265" s="41" t="s">
        <v>49</v>
      </c>
      <c r="D265" s="46">
        <f>SUM(D247:D264)</f>
        <v>47517403</v>
      </c>
      <c r="E265" s="46">
        <f>SUM(E247:E264)</f>
        <v>51042567</v>
      </c>
      <c r="F265" s="46">
        <f>SUM(F247:F264)</f>
        <v>24473489.050000001</v>
      </c>
      <c r="G265" s="47">
        <f t="shared" si="3"/>
        <v>0.47947214429869878</v>
      </c>
    </row>
    <row r="266" spans="2:7" ht="20.25" thickTop="1" thickBot="1">
      <c r="C266" s="45" t="s">
        <v>50</v>
      </c>
    </row>
    <row r="267" spans="2:7" ht="16.5" thickTop="1"/>
  </sheetData>
  <mergeCells count="11">
    <mergeCell ref="B245:B246"/>
    <mergeCell ref="C246:C247"/>
    <mergeCell ref="D245:G245"/>
    <mergeCell ref="B9:K9"/>
    <mergeCell ref="B12:B13"/>
    <mergeCell ref="C12:C13"/>
    <mergeCell ref="D12:G12"/>
    <mergeCell ref="H12:K12"/>
    <mergeCell ref="B219:B220"/>
    <mergeCell ref="C220:C221"/>
    <mergeCell ref="D219:G219"/>
  </mergeCells>
  <pageMargins left="0.31496062992125984" right="0.31496062992125984" top="0.74803149606299213" bottom="0.55118110236220474" header="0.31496062992125984" footer="0.31496062992125984"/>
  <pageSetup paperSize="9" scale="58" orientation="landscape" horizontalDpi="4294967292" r:id="rId1"/>
  <headerFooter>
    <oddFooter>&amp;R&amp;"Times New Roman,Normalny"&amp;14 3</oddFooter>
  </headerFooter>
  <rowBreaks count="3" manualBreakCount="3">
    <brk id="121" max="12" man="1"/>
    <brk id="133" max="12" man="1"/>
    <brk id="157" max="12" man="1"/>
  </rowBreaks>
  <colBreaks count="2" manualBreakCount="2">
    <brk id="11" max="193" man="1"/>
    <brk id="12" max="191" man="1"/>
  </colBreak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5:G24"/>
  <sheetViews>
    <sheetView zoomScale="95" workbookViewId="0">
      <selection activeCell="G16" sqref="G16"/>
    </sheetView>
  </sheetViews>
  <sheetFormatPr defaultRowHeight="15.75"/>
  <cols>
    <col min="1" max="2" width="6" style="1" customWidth="1"/>
    <col min="3" max="3" width="28.7109375" style="1" customWidth="1"/>
    <col min="4" max="4" width="15.42578125" style="1" bestFit="1" customWidth="1"/>
    <col min="5" max="5" width="22.140625" style="1" customWidth="1"/>
    <col min="6" max="6" width="15.42578125" style="1" customWidth="1"/>
    <col min="7" max="7" width="13" style="1" bestFit="1" customWidth="1"/>
    <col min="8" max="8" width="12.7109375" style="1" bestFit="1" customWidth="1"/>
    <col min="9" max="256" width="9.140625" style="1"/>
    <col min="257" max="258" width="6" style="1" customWidth="1"/>
    <col min="259" max="259" width="28.7109375" style="1" customWidth="1"/>
    <col min="260" max="260" width="15.42578125" style="1" bestFit="1" customWidth="1"/>
    <col min="261" max="261" width="22.140625" style="1" customWidth="1"/>
    <col min="262" max="262" width="15.42578125" style="1" customWidth="1"/>
    <col min="263" max="263" width="13" style="1" bestFit="1" customWidth="1"/>
    <col min="264" max="264" width="12.7109375" style="1" bestFit="1" customWidth="1"/>
    <col min="265" max="512" width="9.140625" style="1"/>
    <col min="513" max="514" width="6" style="1" customWidth="1"/>
    <col min="515" max="515" width="28.7109375" style="1" customWidth="1"/>
    <col min="516" max="516" width="15.42578125" style="1" bestFit="1" customWidth="1"/>
    <col min="517" max="517" width="22.140625" style="1" customWidth="1"/>
    <col min="518" max="518" width="15.42578125" style="1" customWidth="1"/>
    <col min="519" max="519" width="13" style="1" bestFit="1" customWidth="1"/>
    <col min="520" max="520" width="12.7109375" style="1" bestFit="1" customWidth="1"/>
    <col min="521" max="768" width="9.140625" style="1"/>
    <col min="769" max="770" width="6" style="1" customWidth="1"/>
    <col min="771" max="771" width="28.7109375" style="1" customWidth="1"/>
    <col min="772" max="772" width="15.42578125" style="1" bestFit="1" customWidth="1"/>
    <col min="773" max="773" width="22.140625" style="1" customWidth="1"/>
    <col min="774" max="774" width="15.42578125" style="1" customWidth="1"/>
    <col min="775" max="775" width="13" style="1" bestFit="1" customWidth="1"/>
    <col min="776" max="776" width="12.7109375" style="1" bestFit="1" customWidth="1"/>
    <col min="777" max="1024" width="9.140625" style="1"/>
    <col min="1025" max="1026" width="6" style="1" customWidth="1"/>
    <col min="1027" max="1027" width="28.7109375" style="1" customWidth="1"/>
    <col min="1028" max="1028" width="15.42578125" style="1" bestFit="1" customWidth="1"/>
    <col min="1029" max="1029" width="22.140625" style="1" customWidth="1"/>
    <col min="1030" max="1030" width="15.42578125" style="1" customWidth="1"/>
    <col min="1031" max="1031" width="13" style="1" bestFit="1" customWidth="1"/>
    <col min="1032" max="1032" width="12.7109375" style="1" bestFit="1" customWidth="1"/>
    <col min="1033" max="1280" width="9.140625" style="1"/>
    <col min="1281" max="1282" width="6" style="1" customWidth="1"/>
    <col min="1283" max="1283" width="28.7109375" style="1" customWidth="1"/>
    <col min="1284" max="1284" width="15.42578125" style="1" bestFit="1" customWidth="1"/>
    <col min="1285" max="1285" width="22.140625" style="1" customWidth="1"/>
    <col min="1286" max="1286" width="15.42578125" style="1" customWidth="1"/>
    <col min="1287" max="1287" width="13" style="1" bestFit="1" customWidth="1"/>
    <col min="1288" max="1288" width="12.7109375" style="1" bestFit="1" customWidth="1"/>
    <col min="1289" max="1536" width="9.140625" style="1"/>
    <col min="1537" max="1538" width="6" style="1" customWidth="1"/>
    <col min="1539" max="1539" width="28.7109375" style="1" customWidth="1"/>
    <col min="1540" max="1540" width="15.42578125" style="1" bestFit="1" customWidth="1"/>
    <col min="1541" max="1541" width="22.140625" style="1" customWidth="1"/>
    <col min="1542" max="1542" width="15.42578125" style="1" customWidth="1"/>
    <col min="1543" max="1543" width="13" style="1" bestFit="1" customWidth="1"/>
    <col min="1544" max="1544" width="12.7109375" style="1" bestFit="1" customWidth="1"/>
    <col min="1545" max="1792" width="9.140625" style="1"/>
    <col min="1793" max="1794" width="6" style="1" customWidth="1"/>
    <col min="1795" max="1795" width="28.7109375" style="1" customWidth="1"/>
    <col min="1796" max="1796" width="15.42578125" style="1" bestFit="1" customWidth="1"/>
    <col min="1797" max="1797" width="22.140625" style="1" customWidth="1"/>
    <col min="1798" max="1798" width="15.42578125" style="1" customWidth="1"/>
    <col min="1799" max="1799" width="13" style="1" bestFit="1" customWidth="1"/>
    <col min="1800" max="1800" width="12.7109375" style="1" bestFit="1" customWidth="1"/>
    <col min="1801" max="2048" width="9.140625" style="1"/>
    <col min="2049" max="2050" width="6" style="1" customWidth="1"/>
    <col min="2051" max="2051" width="28.7109375" style="1" customWidth="1"/>
    <col min="2052" max="2052" width="15.42578125" style="1" bestFit="1" customWidth="1"/>
    <col min="2053" max="2053" width="22.140625" style="1" customWidth="1"/>
    <col min="2054" max="2054" width="15.42578125" style="1" customWidth="1"/>
    <col min="2055" max="2055" width="13" style="1" bestFit="1" customWidth="1"/>
    <col min="2056" max="2056" width="12.7109375" style="1" bestFit="1" customWidth="1"/>
    <col min="2057" max="2304" width="9.140625" style="1"/>
    <col min="2305" max="2306" width="6" style="1" customWidth="1"/>
    <col min="2307" max="2307" width="28.7109375" style="1" customWidth="1"/>
    <col min="2308" max="2308" width="15.42578125" style="1" bestFit="1" customWidth="1"/>
    <col min="2309" max="2309" width="22.140625" style="1" customWidth="1"/>
    <col min="2310" max="2310" width="15.42578125" style="1" customWidth="1"/>
    <col min="2311" max="2311" width="13" style="1" bestFit="1" customWidth="1"/>
    <col min="2312" max="2312" width="12.7109375" style="1" bestFit="1" customWidth="1"/>
    <col min="2313" max="2560" width="9.140625" style="1"/>
    <col min="2561" max="2562" width="6" style="1" customWidth="1"/>
    <col min="2563" max="2563" width="28.7109375" style="1" customWidth="1"/>
    <col min="2564" max="2564" width="15.42578125" style="1" bestFit="1" customWidth="1"/>
    <col min="2565" max="2565" width="22.140625" style="1" customWidth="1"/>
    <col min="2566" max="2566" width="15.42578125" style="1" customWidth="1"/>
    <col min="2567" max="2567" width="13" style="1" bestFit="1" customWidth="1"/>
    <col min="2568" max="2568" width="12.7109375" style="1" bestFit="1" customWidth="1"/>
    <col min="2569" max="2816" width="9.140625" style="1"/>
    <col min="2817" max="2818" width="6" style="1" customWidth="1"/>
    <col min="2819" max="2819" width="28.7109375" style="1" customWidth="1"/>
    <col min="2820" max="2820" width="15.42578125" style="1" bestFit="1" customWidth="1"/>
    <col min="2821" max="2821" width="22.140625" style="1" customWidth="1"/>
    <col min="2822" max="2822" width="15.42578125" style="1" customWidth="1"/>
    <col min="2823" max="2823" width="13" style="1" bestFit="1" customWidth="1"/>
    <col min="2824" max="2824" width="12.7109375" style="1" bestFit="1" customWidth="1"/>
    <col min="2825" max="3072" width="9.140625" style="1"/>
    <col min="3073" max="3074" width="6" style="1" customWidth="1"/>
    <col min="3075" max="3075" width="28.7109375" style="1" customWidth="1"/>
    <col min="3076" max="3076" width="15.42578125" style="1" bestFit="1" customWidth="1"/>
    <col min="3077" max="3077" width="22.140625" style="1" customWidth="1"/>
    <col min="3078" max="3078" width="15.42578125" style="1" customWidth="1"/>
    <col min="3079" max="3079" width="13" style="1" bestFit="1" customWidth="1"/>
    <col min="3080" max="3080" width="12.7109375" style="1" bestFit="1" customWidth="1"/>
    <col min="3081" max="3328" width="9.140625" style="1"/>
    <col min="3329" max="3330" width="6" style="1" customWidth="1"/>
    <col min="3331" max="3331" width="28.7109375" style="1" customWidth="1"/>
    <col min="3332" max="3332" width="15.42578125" style="1" bestFit="1" customWidth="1"/>
    <col min="3333" max="3333" width="22.140625" style="1" customWidth="1"/>
    <col min="3334" max="3334" width="15.42578125" style="1" customWidth="1"/>
    <col min="3335" max="3335" width="13" style="1" bestFit="1" customWidth="1"/>
    <col min="3336" max="3336" width="12.7109375" style="1" bestFit="1" customWidth="1"/>
    <col min="3337" max="3584" width="9.140625" style="1"/>
    <col min="3585" max="3586" width="6" style="1" customWidth="1"/>
    <col min="3587" max="3587" width="28.7109375" style="1" customWidth="1"/>
    <col min="3588" max="3588" width="15.42578125" style="1" bestFit="1" customWidth="1"/>
    <col min="3589" max="3589" width="22.140625" style="1" customWidth="1"/>
    <col min="3590" max="3590" width="15.42578125" style="1" customWidth="1"/>
    <col min="3591" max="3591" width="13" style="1" bestFit="1" customWidth="1"/>
    <col min="3592" max="3592" width="12.7109375" style="1" bestFit="1" customWidth="1"/>
    <col min="3593" max="3840" width="9.140625" style="1"/>
    <col min="3841" max="3842" width="6" style="1" customWidth="1"/>
    <col min="3843" max="3843" width="28.7109375" style="1" customWidth="1"/>
    <col min="3844" max="3844" width="15.42578125" style="1" bestFit="1" customWidth="1"/>
    <col min="3845" max="3845" width="22.140625" style="1" customWidth="1"/>
    <col min="3846" max="3846" width="15.42578125" style="1" customWidth="1"/>
    <col min="3847" max="3847" width="13" style="1" bestFit="1" customWidth="1"/>
    <col min="3848" max="3848" width="12.7109375" style="1" bestFit="1" customWidth="1"/>
    <col min="3849" max="4096" width="9.140625" style="1"/>
    <col min="4097" max="4098" width="6" style="1" customWidth="1"/>
    <col min="4099" max="4099" width="28.7109375" style="1" customWidth="1"/>
    <col min="4100" max="4100" width="15.42578125" style="1" bestFit="1" customWidth="1"/>
    <col min="4101" max="4101" width="22.140625" style="1" customWidth="1"/>
    <col min="4102" max="4102" width="15.42578125" style="1" customWidth="1"/>
    <col min="4103" max="4103" width="13" style="1" bestFit="1" customWidth="1"/>
    <col min="4104" max="4104" width="12.7109375" style="1" bestFit="1" customWidth="1"/>
    <col min="4105" max="4352" width="9.140625" style="1"/>
    <col min="4353" max="4354" width="6" style="1" customWidth="1"/>
    <col min="4355" max="4355" width="28.7109375" style="1" customWidth="1"/>
    <col min="4356" max="4356" width="15.42578125" style="1" bestFit="1" customWidth="1"/>
    <col min="4357" max="4357" width="22.140625" style="1" customWidth="1"/>
    <col min="4358" max="4358" width="15.42578125" style="1" customWidth="1"/>
    <col min="4359" max="4359" width="13" style="1" bestFit="1" customWidth="1"/>
    <col min="4360" max="4360" width="12.7109375" style="1" bestFit="1" customWidth="1"/>
    <col min="4361" max="4608" width="9.140625" style="1"/>
    <col min="4609" max="4610" width="6" style="1" customWidth="1"/>
    <col min="4611" max="4611" width="28.7109375" style="1" customWidth="1"/>
    <col min="4612" max="4612" width="15.42578125" style="1" bestFit="1" customWidth="1"/>
    <col min="4613" max="4613" width="22.140625" style="1" customWidth="1"/>
    <col min="4614" max="4614" width="15.42578125" style="1" customWidth="1"/>
    <col min="4615" max="4615" width="13" style="1" bestFit="1" customWidth="1"/>
    <col min="4616" max="4616" width="12.7109375" style="1" bestFit="1" customWidth="1"/>
    <col min="4617" max="4864" width="9.140625" style="1"/>
    <col min="4865" max="4866" width="6" style="1" customWidth="1"/>
    <col min="4867" max="4867" width="28.7109375" style="1" customWidth="1"/>
    <col min="4868" max="4868" width="15.42578125" style="1" bestFit="1" customWidth="1"/>
    <col min="4869" max="4869" width="22.140625" style="1" customWidth="1"/>
    <col min="4870" max="4870" width="15.42578125" style="1" customWidth="1"/>
    <col min="4871" max="4871" width="13" style="1" bestFit="1" customWidth="1"/>
    <col min="4872" max="4872" width="12.7109375" style="1" bestFit="1" customWidth="1"/>
    <col min="4873" max="5120" width="9.140625" style="1"/>
    <col min="5121" max="5122" width="6" style="1" customWidth="1"/>
    <col min="5123" max="5123" width="28.7109375" style="1" customWidth="1"/>
    <col min="5124" max="5124" width="15.42578125" style="1" bestFit="1" customWidth="1"/>
    <col min="5125" max="5125" width="22.140625" style="1" customWidth="1"/>
    <col min="5126" max="5126" width="15.42578125" style="1" customWidth="1"/>
    <col min="5127" max="5127" width="13" style="1" bestFit="1" customWidth="1"/>
    <col min="5128" max="5128" width="12.7109375" style="1" bestFit="1" customWidth="1"/>
    <col min="5129" max="5376" width="9.140625" style="1"/>
    <col min="5377" max="5378" width="6" style="1" customWidth="1"/>
    <col min="5379" max="5379" width="28.7109375" style="1" customWidth="1"/>
    <col min="5380" max="5380" width="15.42578125" style="1" bestFit="1" customWidth="1"/>
    <col min="5381" max="5381" width="22.140625" style="1" customWidth="1"/>
    <col min="5382" max="5382" width="15.42578125" style="1" customWidth="1"/>
    <col min="5383" max="5383" width="13" style="1" bestFit="1" customWidth="1"/>
    <col min="5384" max="5384" width="12.7109375" style="1" bestFit="1" customWidth="1"/>
    <col min="5385" max="5632" width="9.140625" style="1"/>
    <col min="5633" max="5634" width="6" style="1" customWidth="1"/>
    <col min="5635" max="5635" width="28.7109375" style="1" customWidth="1"/>
    <col min="5636" max="5636" width="15.42578125" style="1" bestFit="1" customWidth="1"/>
    <col min="5637" max="5637" width="22.140625" style="1" customWidth="1"/>
    <col min="5638" max="5638" width="15.42578125" style="1" customWidth="1"/>
    <col min="5639" max="5639" width="13" style="1" bestFit="1" customWidth="1"/>
    <col min="5640" max="5640" width="12.7109375" style="1" bestFit="1" customWidth="1"/>
    <col min="5641" max="5888" width="9.140625" style="1"/>
    <col min="5889" max="5890" width="6" style="1" customWidth="1"/>
    <col min="5891" max="5891" width="28.7109375" style="1" customWidth="1"/>
    <col min="5892" max="5892" width="15.42578125" style="1" bestFit="1" customWidth="1"/>
    <col min="5893" max="5893" width="22.140625" style="1" customWidth="1"/>
    <col min="5894" max="5894" width="15.42578125" style="1" customWidth="1"/>
    <col min="5895" max="5895" width="13" style="1" bestFit="1" customWidth="1"/>
    <col min="5896" max="5896" width="12.7109375" style="1" bestFit="1" customWidth="1"/>
    <col min="5897" max="6144" width="9.140625" style="1"/>
    <col min="6145" max="6146" width="6" style="1" customWidth="1"/>
    <col min="6147" max="6147" width="28.7109375" style="1" customWidth="1"/>
    <col min="6148" max="6148" width="15.42578125" style="1" bestFit="1" customWidth="1"/>
    <col min="6149" max="6149" width="22.140625" style="1" customWidth="1"/>
    <col min="6150" max="6150" width="15.42578125" style="1" customWidth="1"/>
    <col min="6151" max="6151" width="13" style="1" bestFit="1" customWidth="1"/>
    <col min="6152" max="6152" width="12.7109375" style="1" bestFit="1" customWidth="1"/>
    <col min="6153" max="6400" width="9.140625" style="1"/>
    <col min="6401" max="6402" width="6" style="1" customWidth="1"/>
    <col min="6403" max="6403" width="28.7109375" style="1" customWidth="1"/>
    <col min="6404" max="6404" width="15.42578125" style="1" bestFit="1" customWidth="1"/>
    <col min="6405" max="6405" width="22.140625" style="1" customWidth="1"/>
    <col min="6406" max="6406" width="15.42578125" style="1" customWidth="1"/>
    <col min="6407" max="6407" width="13" style="1" bestFit="1" customWidth="1"/>
    <col min="6408" max="6408" width="12.7109375" style="1" bestFit="1" customWidth="1"/>
    <col min="6409" max="6656" width="9.140625" style="1"/>
    <col min="6657" max="6658" width="6" style="1" customWidth="1"/>
    <col min="6659" max="6659" width="28.7109375" style="1" customWidth="1"/>
    <col min="6660" max="6660" width="15.42578125" style="1" bestFit="1" customWidth="1"/>
    <col min="6661" max="6661" width="22.140625" style="1" customWidth="1"/>
    <col min="6662" max="6662" width="15.42578125" style="1" customWidth="1"/>
    <col min="6663" max="6663" width="13" style="1" bestFit="1" customWidth="1"/>
    <col min="6664" max="6664" width="12.7109375" style="1" bestFit="1" customWidth="1"/>
    <col min="6665" max="6912" width="9.140625" style="1"/>
    <col min="6913" max="6914" width="6" style="1" customWidth="1"/>
    <col min="6915" max="6915" width="28.7109375" style="1" customWidth="1"/>
    <col min="6916" max="6916" width="15.42578125" style="1" bestFit="1" customWidth="1"/>
    <col min="6917" max="6917" width="22.140625" style="1" customWidth="1"/>
    <col min="6918" max="6918" width="15.42578125" style="1" customWidth="1"/>
    <col min="6919" max="6919" width="13" style="1" bestFit="1" customWidth="1"/>
    <col min="6920" max="6920" width="12.7109375" style="1" bestFit="1" customWidth="1"/>
    <col min="6921" max="7168" width="9.140625" style="1"/>
    <col min="7169" max="7170" width="6" style="1" customWidth="1"/>
    <col min="7171" max="7171" width="28.7109375" style="1" customWidth="1"/>
    <col min="7172" max="7172" width="15.42578125" style="1" bestFit="1" customWidth="1"/>
    <col min="7173" max="7173" width="22.140625" style="1" customWidth="1"/>
    <col min="7174" max="7174" width="15.42578125" style="1" customWidth="1"/>
    <col min="7175" max="7175" width="13" style="1" bestFit="1" customWidth="1"/>
    <col min="7176" max="7176" width="12.7109375" style="1" bestFit="1" customWidth="1"/>
    <col min="7177" max="7424" width="9.140625" style="1"/>
    <col min="7425" max="7426" width="6" style="1" customWidth="1"/>
    <col min="7427" max="7427" width="28.7109375" style="1" customWidth="1"/>
    <col min="7428" max="7428" width="15.42578125" style="1" bestFit="1" customWidth="1"/>
    <col min="7429" max="7429" width="22.140625" style="1" customWidth="1"/>
    <col min="7430" max="7430" width="15.42578125" style="1" customWidth="1"/>
    <col min="7431" max="7431" width="13" style="1" bestFit="1" customWidth="1"/>
    <col min="7432" max="7432" width="12.7109375" style="1" bestFit="1" customWidth="1"/>
    <col min="7433" max="7680" width="9.140625" style="1"/>
    <col min="7681" max="7682" width="6" style="1" customWidth="1"/>
    <col min="7683" max="7683" width="28.7109375" style="1" customWidth="1"/>
    <col min="7684" max="7684" width="15.42578125" style="1" bestFit="1" customWidth="1"/>
    <col min="7685" max="7685" width="22.140625" style="1" customWidth="1"/>
    <col min="7686" max="7686" width="15.42578125" style="1" customWidth="1"/>
    <col min="7687" max="7687" width="13" style="1" bestFit="1" customWidth="1"/>
    <col min="7688" max="7688" width="12.7109375" style="1" bestFit="1" customWidth="1"/>
    <col min="7689" max="7936" width="9.140625" style="1"/>
    <col min="7937" max="7938" width="6" style="1" customWidth="1"/>
    <col min="7939" max="7939" width="28.7109375" style="1" customWidth="1"/>
    <col min="7940" max="7940" width="15.42578125" style="1" bestFit="1" customWidth="1"/>
    <col min="7941" max="7941" width="22.140625" style="1" customWidth="1"/>
    <col min="7942" max="7942" width="15.42578125" style="1" customWidth="1"/>
    <col min="7943" max="7943" width="13" style="1" bestFit="1" customWidth="1"/>
    <col min="7944" max="7944" width="12.7109375" style="1" bestFit="1" customWidth="1"/>
    <col min="7945" max="8192" width="9.140625" style="1"/>
    <col min="8193" max="8194" width="6" style="1" customWidth="1"/>
    <col min="8195" max="8195" width="28.7109375" style="1" customWidth="1"/>
    <col min="8196" max="8196" width="15.42578125" style="1" bestFit="1" customWidth="1"/>
    <col min="8197" max="8197" width="22.140625" style="1" customWidth="1"/>
    <col min="8198" max="8198" width="15.42578125" style="1" customWidth="1"/>
    <col min="8199" max="8199" width="13" style="1" bestFit="1" customWidth="1"/>
    <col min="8200" max="8200" width="12.7109375" style="1" bestFit="1" customWidth="1"/>
    <col min="8201" max="8448" width="9.140625" style="1"/>
    <col min="8449" max="8450" width="6" style="1" customWidth="1"/>
    <col min="8451" max="8451" width="28.7109375" style="1" customWidth="1"/>
    <col min="8452" max="8452" width="15.42578125" style="1" bestFit="1" customWidth="1"/>
    <col min="8453" max="8453" width="22.140625" style="1" customWidth="1"/>
    <col min="8454" max="8454" width="15.42578125" style="1" customWidth="1"/>
    <col min="8455" max="8455" width="13" style="1" bestFit="1" customWidth="1"/>
    <col min="8456" max="8456" width="12.7109375" style="1" bestFit="1" customWidth="1"/>
    <col min="8457" max="8704" width="9.140625" style="1"/>
    <col min="8705" max="8706" width="6" style="1" customWidth="1"/>
    <col min="8707" max="8707" width="28.7109375" style="1" customWidth="1"/>
    <col min="8708" max="8708" width="15.42578125" style="1" bestFit="1" customWidth="1"/>
    <col min="8709" max="8709" width="22.140625" style="1" customWidth="1"/>
    <col min="8710" max="8710" width="15.42578125" style="1" customWidth="1"/>
    <col min="8711" max="8711" width="13" style="1" bestFit="1" customWidth="1"/>
    <col min="8712" max="8712" width="12.7109375" style="1" bestFit="1" customWidth="1"/>
    <col min="8713" max="8960" width="9.140625" style="1"/>
    <col min="8961" max="8962" width="6" style="1" customWidth="1"/>
    <col min="8963" max="8963" width="28.7109375" style="1" customWidth="1"/>
    <col min="8964" max="8964" width="15.42578125" style="1" bestFit="1" customWidth="1"/>
    <col min="8965" max="8965" width="22.140625" style="1" customWidth="1"/>
    <col min="8966" max="8966" width="15.42578125" style="1" customWidth="1"/>
    <col min="8967" max="8967" width="13" style="1" bestFit="1" customWidth="1"/>
    <col min="8968" max="8968" width="12.7109375" style="1" bestFit="1" customWidth="1"/>
    <col min="8969" max="9216" width="9.140625" style="1"/>
    <col min="9217" max="9218" width="6" style="1" customWidth="1"/>
    <col min="9219" max="9219" width="28.7109375" style="1" customWidth="1"/>
    <col min="9220" max="9220" width="15.42578125" style="1" bestFit="1" customWidth="1"/>
    <col min="9221" max="9221" width="22.140625" style="1" customWidth="1"/>
    <col min="9222" max="9222" width="15.42578125" style="1" customWidth="1"/>
    <col min="9223" max="9223" width="13" style="1" bestFit="1" customWidth="1"/>
    <col min="9224" max="9224" width="12.7109375" style="1" bestFit="1" customWidth="1"/>
    <col min="9225" max="9472" width="9.140625" style="1"/>
    <col min="9473" max="9474" width="6" style="1" customWidth="1"/>
    <col min="9475" max="9475" width="28.7109375" style="1" customWidth="1"/>
    <col min="9476" max="9476" width="15.42578125" style="1" bestFit="1" customWidth="1"/>
    <col min="9477" max="9477" width="22.140625" style="1" customWidth="1"/>
    <col min="9478" max="9478" width="15.42578125" style="1" customWidth="1"/>
    <col min="9479" max="9479" width="13" style="1" bestFit="1" customWidth="1"/>
    <col min="9480" max="9480" width="12.7109375" style="1" bestFit="1" customWidth="1"/>
    <col min="9481" max="9728" width="9.140625" style="1"/>
    <col min="9729" max="9730" width="6" style="1" customWidth="1"/>
    <col min="9731" max="9731" width="28.7109375" style="1" customWidth="1"/>
    <col min="9732" max="9732" width="15.42578125" style="1" bestFit="1" customWidth="1"/>
    <col min="9733" max="9733" width="22.140625" style="1" customWidth="1"/>
    <col min="9734" max="9734" width="15.42578125" style="1" customWidth="1"/>
    <col min="9735" max="9735" width="13" style="1" bestFit="1" customWidth="1"/>
    <col min="9736" max="9736" width="12.7109375" style="1" bestFit="1" customWidth="1"/>
    <col min="9737" max="9984" width="9.140625" style="1"/>
    <col min="9985" max="9986" width="6" style="1" customWidth="1"/>
    <col min="9987" max="9987" width="28.7109375" style="1" customWidth="1"/>
    <col min="9988" max="9988" width="15.42578125" style="1" bestFit="1" customWidth="1"/>
    <col min="9989" max="9989" width="22.140625" style="1" customWidth="1"/>
    <col min="9990" max="9990" width="15.42578125" style="1" customWidth="1"/>
    <col min="9991" max="9991" width="13" style="1" bestFit="1" customWidth="1"/>
    <col min="9992" max="9992" width="12.7109375" style="1" bestFit="1" customWidth="1"/>
    <col min="9993" max="10240" width="9.140625" style="1"/>
    <col min="10241" max="10242" width="6" style="1" customWidth="1"/>
    <col min="10243" max="10243" width="28.7109375" style="1" customWidth="1"/>
    <col min="10244" max="10244" width="15.42578125" style="1" bestFit="1" customWidth="1"/>
    <col min="10245" max="10245" width="22.140625" style="1" customWidth="1"/>
    <col min="10246" max="10246" width="15.42578125" style="1" customWidth="1"/>
    <col min="10247" max="10247" width="13" style="1" bestFit="1" customWidth="1"/>
    <col min="10248" max="10248" width="12.7109375" style="1" bestFit="1" customWidth="1"/>
    <col min="10249" max="10496" width="9.140625" style="1"/>
    <col min="10497" max="10498" width="6" style="1" customWidth="1"/>
    <col min="10499" max="10499" width="28.7109375" style="1" customWidth="1"/>
    <col min="10500" max="10500" width="15.42578125" style="1" bestFit="1" customWidth="1"/>
    <col min="10501" max="10501" width="22.140625" style="1" customWidth="1"/>
    <col min="10502" max="10502" width="15.42578125" style="1" customWidth="1"/>
    <col min="10503" max="10503" width="13" style="1" bestFit="1" customWidth="1"/>
    <col min="10504" max="10504" width="12.7109375" style="1" bestFit="1" customWidth="1"/>
    <col min="10505" max="10752" width="9.140625" style="1"/>
    <col min="10753" max="10754" width="6" style="1" customWidth="1"/>
    <col min="10755" max="10755" width="28.7109375" style="1" customWidth="1"/>
    <col min="10756" max="10756" width="15.42578125" style="1" bestFit="1" customWidth="1"/>
    <col min="10757" max="10757" width="22.140625" style="1" customWidth="1"/>
    <col min="10758" max="10758" width="15.42578125" style="1" customWidth="1"/>
    <col min="10759" max="10759" width="13" style="1" bestFit="1" customWidth="1"/>
    <col min="10760" max="10760" width="12.7109375" style="1" bestFit="1" customWidth="1"/>
    <col min="10761" max="11008" width="9.140625" style="1"/>
    <col min="11009" max="11010" width="6" style="1" customWidth="1"/>
    <col min="11011" max="11011" width="28.7109375" style="1" customWidth="1"/>
    <col min="11012" max="11012" width="15.42578125" style="1" bestFit="1" customWidth="1"/>
    <col min="11013" max="11013" width="22.140625" style="1" customWidth="1"/>
    <col min="11014" max="11014" width="15.42578125" style="1" customWidth="1"/>
    <col min="11015" max="11015" width="13" style="1" bestFit="1" customWidth="1"/>
    <col min="11016" max="11016" width="12.7109375" style="1" bestFit="1" customWidth="1"/>
    <col min="11017" max="11264" width="9.140625" style="1"/>
    <col min="11265" max="11266" width="6" style="1" customWidth="1"/>
    <col min="11267" max="11267" width="28.7109375" style="1" customWidth="1"/>
    <col min="11268" max="11268" width="15.42578125" style="1" bestFit="1" customWidth="1"/>
    <col min="11269" max="11269" width="22.140625" style="1" customWidth="1"/>
    <col min="11270" max="11270" width="15.42578125" style="1" customWidth="1"/>
    <col min="11271" max="11271" width="13" style="1" bestFit="1" customWidth="1"/>
    <col min="11272" max="11272" width="12.7109375" style="1" bestFit="1" customWidth="1"/>
    <col min="11273" max="11520" width="9.140625" style="1"/>
    <col min="11521" max="11522" width="6" style="1" customWidth="1"/>
    <col min="11523" max="11523" width="28.7109375" style="1" customWidth="1"/>
    <col min="11524" max="11524" width="15.42578125" style="1" bestFit="1" customWidth="1"/>
    <col min="11525" max="11525" width="22.140625" style="1" customWidth="1"/>
    <col min="11526" max="11526" width="15.42578125" style="1" customWidth="1"/>
    <col min="11527" max="11527" width="13" style="1" bestFit="1" customWidth="1"/>
    <col min="11528" max="11528" width="12.7109375" style="1" bestFit="1" customWidth="1"/>
    <col min="11529" max="11776" width="9.140625" style="1"/>
    <col min="11777" max="11778" width="6" style="1" customWidth="1"/>
    <col min="11779" max="11779" width="28.7109375" style="1" customWidth="1"/>
    <col min="11780" max="11780" width="15.42578125" style="1" bestFit="1" customWidth="1"/>
    <col min="11781" max="11781" width="22.140625" style="1" customWidth="1"/>
    <col min="11782" max="11782" width="15.42578125" style="1" customWidth="1"/>
    <col min="11783" max="11783" width="13" style="1" bestFit="1" customWidth="1"/>
    <col min="11784" max="11784" width="12.7109375" style="1" bestFit="1" customWidth="1"/>
    <col min="11785" max="12032" width="9.140625" style="1"/>
    <col min="12033" max="12034" width="6" style="1" customWidth="1"/>
    <col min="12035" max="12035" width="28.7109375" style="1" customWidth="1"/>
    <col min="12036" max="12036" width="15.42578125" style="1" bestFit="1" customWidth="1"/>
    <col min="12037" max="12037" width="22.140625" style="1" customWidth="1"/>
    <col min="12038" max="12038" width="15.42578125" style="1" customWidth="1"/>
    <col min="12039" max="12039" width="13" style="1" bestFit="1" customWidth="1"/>
    <col min="12040" max="12040" width="12.7109375" style="1" bestFit="1" customWidth="1"/>
    <col min="12041" max="12288" width="9.140625" style="1"/>
    <col min="12289" max="12290" width="6" style="1" customWidth="1"/>
    <col min="12291" max="12291" width="28.7109375" style="1" customWidth="1"/>
    <col min="12292" max="12292" width="15.42578125" style="1" bestFit="1" customWidth="1"/>
    <col min="12293" max="12293" width="22.140625" style="1" customWidth="1"/>
    <col min="12294" max="12294" width="15.42578125" style="1" customWidth="1"/>
    <col min="12295" max="12295" width="13" style="1" bestFit="1" customWidth="1"/>
    <col min="12296" max="12296" width="12.7109375" style="1" bestFit="1" customWidth="1"/>
    <col min="12297" max="12544" width="9.140625" style="1"/>
    <col min="12545" max="12546" width="6" style="1" customWidth="1"/>
    <col min="12547" max="12547" width="28.7109375" style="1" customWidth="1"/>
    <col min="12548" max="12548" width="15.42578125" style="1" bestFit="1" customWidth="1"/>
    <col min="12549" max="12549" width="22.140625" style="1" customWidth="1"/>
    <col min="12550" max="12550" width="15.42578125" style="1" customWidth="1"/>
    <col min="12551" max="12551" width="13" style="1" bestFit="1" customWidth="1"/>
    <col min="12552" max="12552" width="12.7109375" style="1" bestFit="1" customWidth="1"/>
    <col min="12553" max="12800" width="9.140625" style="1"/>
    <col min="12801" max="12802" width="6" style="1" customWidth="1"/>
    <col min="12803" max="12803" width="28.7109375" style="1" customWidth="1"/>
    <col min="12804" max="12804" width="15.42578125" style="1" bestFit="1" customWidth="1"/>
    <col min="12805" max="12805" width="22.140625" style="1" customWidth="1"/>
    <col min="12806" max="12806" width="15.42578125" style="1" customWidth="1"/>
    <col min="12807" max="12807" width="13" style="1" bestFit="1" customWidth="1"/>
    <col min="12808" max="12808" width="12.7109375" style="1" bestFit="1" customWidth="1"/>
    <col min="12809" max="13056" width="9.140625" style="1"/>
    <col min="13057" max="13058" width="6" style="1" customWidth="1"/>
    <col min="13059" max="13059" width="28.7109375" style="1" customWidth="1"/>
    <col min="13060" max="13060" width="15.42578125" style="1" bestFit="1" customWidth="1"/>
    <col min="13061" max="13061" width="22.140625" style="1" customWidth="1"/>
    <col min="13062" max="13062" width="15.42578125" style="1" customWidth="1"/>
    <col min="13063" max="13063" width="13" style="1" bestFit="1" customWidth="1"/>
    <col min="13064" max="13064" width="12.7109375" style="1" bestFit="1" customWidth="1"/>
    <col min="13065" max="13312" width="9.140625" style="1"/>
    <col min="13313" max="13314" width="6" style="1" customWidth="1"/>
    <col min="13315" max="13315" width="28.7109375" style="1" customWidth="1"/>
    <col min="13316" max="13316" width="15.42578125" style="1" bestFit="1" customWidth="1"/>
    <col min="13317" max="13317" width="22.140625" style="1" customWidth="1"/>
    <col min="13318" max="13318" width="15.42578125" style="1" customWidth="1"/>
    <col min="13319" max="13319" width="13" style="1" bestFit="1" customWidth="1"/>
    <col min="13320" max="13320" width="12.7109375" style="1" bestFit="1" customWidth="1"/>
    <col min="13321" max="13568" width="9.140625" style="1"/>
    <col min="13569" max="13570" width="6" style="1" customWidth="1"/>
    <col min="13571" max="13571" width="28.7109375" style="1" customWidth="1"/>
    <col min="13572" max="13572" width="15.42578125" style="1" bestFit="1" customWidth="1"/>
    <col min="13573" max="13573" width="22.140625" style="1" customWidth="1"/>
    <col min="13574" max="13574" width="15.42578125" style="1" customWidth="1"/>
    <col min="13575" max="13575" width="13" style="1" bestFit="1" customWidth="1"/>
    <col min="13576" max="13576" width="12.7109375" style="1" bestFit="1" customWidth="1"/>
    <col min="13577" max="13824" width="9.140625" style="1"/>
    <col min="13825" max="13826" width="6" style="1" customWidth="1"/>
    <col min="13827" max="13827" width="28.7109375" style="1" customWidth="1"/>
    <col min="13828" max="13828" width="15.42578125" style="1" bestFit="1" customWidth="1"/>
    <col min="13829" max="13829" width="22.140625" style="1" customWidth="1"/>
    <col min="13830" max="13830" width="15.42578125" style="1" customWidth="1"/>
    <col min="13831" max="13831" width="13" style="1" bestFit="1" customWidth="1"/>
    <col min="13832" max="13832" width="12.7109375" style="1" bestFit="1" customWidth="1"/>
    <col min="13833" max="14080" width="9.140625" style="1"/>
    <col min="14081" max="14082" width="6" style="1" customWidth="1"/>
    <col min="14083" max="14083" width="28.7109375" style="1" customWidth="1"/>
    <col min="14084" max="14084" width="15.42578125" style="1" bestFit="1" customWidth="1"/>
    <col min="14085" max="14085" width="22.140625" style="1" customWidth="1"/>
    <col min="14086" max="14086" width="15.42578125" style="1" customWidth="1"/>
    <col min="14087" max="14087" width="13" style="1" bestFit="1" customWidth="1"/>
    <col min="14088" max="14088" width="12.7109375" style="1" bestFit="1" customWidth="1"/>
    <col min="14089" max="14336" width="9.140625" style="1"/>
    <col min="14337" max="14338" width="6" style="1" customWidth="1"/>
    <col min="14339" max="14339" width="28.7109375" style="1" customWidth="1"/>
    <col min="14340" max="14340" width="15.42578125" style="1" bestFit="1" customWidth="1"/>
    <col min="14341" max="14341" width="22.140625" style="1" customWidth="1"/>
    <col min="14342" max="14342" width="15.42578125" style="1" customWidth="1"/>
    <col min="14343" max="14343" width="13" style="1" bestFit="1" customWidth="1"/>
    <col min="14344" max="14344" width="12.7109375" style="1" bestFit="1" customWidth="1"/>
    <col min="14345" max="14592" width="9.140625" style="1"/>
    <col min="14593" max="14594" width="6" style="1" customWidth="1"/>
    <col min="14595" max="14595" width="28.7109375" style="1" customWidth="1"/>
    <col min="14596" max="14596" width="15.42578125" style="1" bestFit="1" customWidth="1"/>
    <col min="14597" max="14597" width="22.140625" style="1" customWidth="1"/>
    <col min="14598" max="14598" width="15.42578125" style="1" customWidth="1"/>
    <col min="14599" max="14599" width="13" style="1" bestFit="1" customWidth="1"/>
    <col min="14600" max="14600" width="12.7109375" style="1" bestFit="1" customWidth="1"/>
    <col min="14601" max="14848" width="9.140625" style="1"/>
    <col min="14849" max="14850" width="6" style="1" customWidth="1"/>
    <col min="14851" max="14851" width="28.7109375" style="1" customWidth="1"/>
    <col min="14852" max="14852" width="15.42578125" style="1" bestFit="1" customWidth="1"/>
    <col min="14853" max="14853" width="22.140625" style="1" customWidth="1"/>
    <col min="14854" max="14854" width="15.42578125" style="1" customWidth="1"/>
    <col min="14855" max="14855" width="13" style="1" bestFit="1" customWidth="1"/>
    <col min="14856" max="14856" width="12.7109375" style="1" bestFit="1" customWidth="1"/>
    <col min="14857" max="15104" width="9.140625" style="1"/>
    <col min="15105" max="15106" width="6" style="1" customWidth="1"/>
    <col min="15107" max="15107" width="28.7109375" style="1" customWidth="1"/>
    <col min="15108" max="15108" width="15.42578125" style="1" bestFit="1" customWidth="1"/>
    <col min="15109" max="15109" width="22.140625" style="1" customWidth="1"/>
    <col min="15110" max="15110" width="15.42578125" style="1" customWidth="1"/>
    <col min="15111" max="15111" width="13" style="1" bestFit="1" customWidth="1"/>
    <col min="15112" max="15112" width="12.7109375" style="1" bestFit="1" customWidth="1"/>
    <col min="15113" max="15360" width="9.140625" style="1"/>
    <col min="15361" max="15362" width="6" style="1" customWidth="1"/>
    <col min="15363" max="15363" width="28.7109375" style="1" customWidth="1"/>
    <col min="15364" max="15364" width="15.42578125" style="1" bestFit="1" customWidth="1"/>
    <col min="15365" max="15365" width="22.140625" style="1" customWidth="1"/>
    <col min="15366" max="15366" width="15.42578125" style="1" customWidth="1"/>
    <col min="15367" max="15367" width="13" style="1" bestFit="1" customWidth="1"/>
    <col min="15368" max="15368" width="12.7109375" style="1" bestFit="1" customWidth="1"/>
    <col min="15369" max="15616" width="9.140625" style="1"/>
    <col min="15617" max="15618" width="6" style="1" customWidth="1"/>
    <col min="15619" max="15619" width="28.7109375" style="1" customWidth="1"/>
    <col min="15620" max="15620" width="15.42578125" style="1" bestFit="1" customWidth="1"/>
    <col min="15621" max="15621" width="22.140625" style="1" customWidth="1"/>
    <col min="15622" max="15622" width="15.42578125" style="1" customWidth="1"/>
    <col min="15623" max="15623" width="13" style="1" bestFit="1" customWidth="1"/>
    <col min="15624" max="15624" width="12.7109375" style="1" bestFit="1" customWidth="1"/>
    <col min="15625" max="15872" width="9.140625" style="1"/>
    <col min="15873" max="15874" width="6" style="1" customWidth="1"/>
    <col min="15875" max="15875" width="28.7109375" style="1" customWidth="1"/>
    <col min="15876" max="15876" width="15.42578125" style="1" bestFit="1" customWidth="1"/>
    <col min="15877" max="15877" width="22.140625" style="1" customWidth="1"/>
    <col min="15878" max="15878" width="15.42578125" style="1" customWidth="1"/>
    <col min="15879" max="15879" width="13" style="1" bestFit="1" customWidth="1"/>
    <col min="15880" max="15880" width="12.7109375" style="1" bestFit="1" customWidth="1"/>
    <col min="15881" max="16128" width="9.140625" style="1"/>
    <col min="16129" max="16130" width="6" style="1" customWidth="1"/>
    <col min="16131" max="16131" width="28.7109375" style="1" customWidth="1"/>
    <col min="16132" max="16132" width="15.42578125" style="1" bestFit="1" customWidth="1"/>
    <col min="16133" max="16133" width="22.140625" style="1" customWidth="1"/>
    <col min="16134" max="16134" width="15.42578125" style="1" customWidth="1"/>
    <col min="16135" max="16135" width="13" style="1" bestFit="1" customWidth="1"/>
    <col min="16136" max="16136" width="12.7109375" style="1" bestFit="1" customWidth="1"/>
    <col min="16137" max="16384" width="9.140625" style="1"/>
  </cols>
  <sheetData>
    <row r="5" spans="2:7">
      <c r="C5" s="1">
        <v>2007</v>
      </c>
    </row>
    <row r="6" spans="2:7">
      <c r="B6" s="2" t="s">
        <v>0</v>
      </c>
      <c r="C6" s="3" t="s">
        <v>1</v>
      </c>
      <c r="D6" s="4">
        <v>50585067</v>
      </c>
      <c r="E6" s="3" t="s">
        <v>2</v>
      </c>
      <c r="F6" s="4">
        <v>28985919.359999999</v>
      </c>
      <c r="G6" s="5">
        <f>+F6/D6</f>
        <v>0.5730133630148202</v>
      </c>
    </row>
    <row r="7" spans="2:7">
      <c r="B7" s="2" t="s">
        <v>3</v>
      </c>
      <c r="C7" s="3" t="s">
        <v>4</v>
      </c>
      <c r="D7" s="4">
        <v>51042567</v>
      </c>
      <c r="E7" s="3" t="s">
        <v>5</v>
      </c>
      <c r="F7" s="4">
        <v>24473489.050000001</v>
      </c>
      <c r="G7" s="5">
        <f>+F7/D7</f>
        <v>0.47947214429869878</v>
      </c>
    </row>
    <row r="8" spans="2:7">
      <c r="B8" s="2" t="s">
        <v>6</v>
      </c>
      <c r="C8" s="3" t="s">
        <v>7</v>
      </c>
      <c r="D8" s="4">
        <f>+D7-D6</f>
        <v>457500</v>
      </c>
      <c r="E8" s="3" t="s">
        <v>8</v>
      </c>
      <c r="F8" s="4">
        <f>+F6-F7</f>
        <v>4512430.3099999987</v>
      </c>
      <c r="G8" s="5"/>
    </row>
    <row r="9" spans="2:7" ht="22.5" customHeight="1">
      <c r="C9" s="1">
        <v>2006</v>
      </c>
      <c r="D9" s="6"/>
      <c r="F9" s="6"/>
    </row>
    <row r="10" spans="2:7" ht="23.25" customHeight="1">
      <c r="B10" s="2" t="s">
        <v>0</v>
      </c>
      <c r="C10" s="3" t="s">
        <v>1</v>
      </c>
      <c r="D10" s="4">
        <v>44200000</v>
      </c>
      <c r="E10" s="3" t="s">
        <v>2</v>
      </c>
      <c r="F10" s="4">
        <v>25016774.559999999</v>
      </c>
      <c r="G10" s="5">
        <f>+F10/D10</f>
        <v>0.5659903746606334</v>
      </c>
    </row>
    <row r="11" spans="2:7">
      <c r="B11" s="2" t="s">
        <v>3</v>
      </c>
      <c r="C11" s="3" t="s">
        <v>4</v>
      </c>
      <c r="D11" s="4">
        <v>52267000</v>
      </c>
      <c r="E11" s="3" t="s">
        <v>5</v>
      </c>
      <c r="F11" s="4">
        <v>26468982.489999998</v>
      </c>
      <c r="G11" s="5">
        <f>+F11/D11</f>
        <v>0.50641862915415081</v>
      </c>
    </row>
    <row r="12" spans="2:7">
      <c r="B12" s="2" t="s">
        <v>6</v>
      </c>
      <c r="C12" s="3" t="s">
        <v>7</v>
      </c>
      <c r="D12" s="4">
        <f>+D11-D10</f>
        <v>8067000</v>
      </c>
      <c r="E12" s="3" t="s">
        <v>9</v>
      </c>
      <c r="F12" s="4">
        <f>+F10-F11</f>
        <v>-1452207.9299999997</v>
      </c>
      <c r="G12" s="5"/>
    </row>
    <row r="14" spans="2:7" ht="12.75" customHeight="1"/>
    <row r="15" spans="2:7">
      <c r="C15" s="3" t="s">
        <v>103</v>
      </c>
      <c r="D15" s="4">
        <v>81033821</v>
      </c>
    </row>
    <row r="16" spans="2:7">
      <c r="C16" s="3" t="s">
        <v>56</v>
      </c>
      <c r="D16" s="4">
        <v>84337647</v>
      </c>
    </row>
    <row r="17" spans="3:4" ht="15.75" customHeight="1">
      <c r="C17" s="3" t="s">
        <v>104</v>
      </c>
      <c r="D17" s="4">
        <v>42752771.590000004</v>
      </c>
    </row>
    <row r="18" spans="3:4" ht="18.75" customHeight="1">
      <c r="C18" s="3" t="s">
        <v>57</v>
      </c>
      <c r="D18" s="4">
        <v>44755854.640000001</v>
      </c>
    </row>
    <row r="21" spans="3:4" ht="13.5" customHeight="1"/>
    <row r="22" spans="3:4" ht="15.75" customHeight="1"/>
    <row r="23" spans="3:4" ht="19.5" customHeight="1"/>
    <row r="24" spans="3:4" ht="18.75" customHeight="1"/>
  </sheetData>
  <pageMargins left="0.59055118110236227" right="0.59055118110236227" top="0.98425196850393704" bottom="0.98425196850393704" header="0.51181102362204722" footer="0.51181102362204722"/>
  <pageSetup paperSize="9" scale="87" orientation="landscape" horizontalDpi="300" verticalDpi="300" r:id="rId1"/>
  <headerFooter alignWithMargins="0">
    <oddFooter>&amp;R&amp;"Times New Roman,Normalny"&amp;14 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5:G24"/>
  <sheetViews>
    <sheetView topLeftCell="A38" zoomScale="95" workbookViewId="0">
      <selection activeCell="F58" sqref="F58"/>
    </sheetView>
  </sheetViews>
  <sheetFormatPr defaultRowHeight="15.75"/>
  <cols>
    <col min="1" max="2" width="6" style="1" customWidth="1"/>
    <col min="3" max="3" width="28.7109375" style="1" customWidth="1"/>
    <col min="4" max="4" width="15.42578125" style="1" bestFit="1" customWidth="1"/>
    <col min="5" max="5" width="22.140625" style="1" customWidth="1"/>
    <col min="6" max="6" width="15.42578125" style="1" customWidth="1"/>
    <col min="7" max="7" width="13" style="1" bestFit="1" customWidth="1"/>
    <col min="8" max="8" width="12.7109375" style="1" bestFit="1" customWidth="1"/>
    <col min="9" max="256" width="9.140625" style="1"/>
    <col min="257" max="258" width="6" style="1" customWidth="1"/>
    <col min="259" max="259" width="28.7109375" style="1" customWidth="1"/>
    <col min="260" max="260" width="15.42578125" style="1" bestFit="1" customWidth="1"/>
    <col min="261" max="261" width="22.140625" style="1" customWidth="1"/>
    <col min="262" max="262" width="15.42578125" style="1" customWidth="1"/>
    <col min="263" max="263" width="13" style="1" bestFit="1" customWidth="1"/>
    <col min="264" max="264" width="12.7109375" style="1" bestFit="1" customWidth="1"/>
    <col min="265" max="512" width="9.140625" style="1"/>
    <col min="513" max="514" width="6" style="1" customWidth="1"/>
    <col min="515" max="515" width="28.7109375" style="1" customWidth="1"/>
    <col min="516" max="516" width="15.42578125" style="1" bestFit="1" customWidth="1"/>
    <col min="517" max="517" width="22.140625" style="1" customWidth="1"/>
    <col min="518" max="518" width="15.42578125" style="1" customWidth="1"/>
    <col min="519" max="519" width="13" style="1" bestFit="1" customWidth="1"/>
    <col min="520" max="520" width="12.7109375" style="1" bestFit="1" customWidth="1"/>
    <col min="521" max="768" width="9.140625" style="1"/>
    <col min="769" max="770" width="6" style="1" customWidth="1"/>
    <col min="771" max="771" width="28.7109375" style="1" customWidth="1"/>
    <col min="772" max="772" width="15.42578125" style="1" bestFit="1" customWidth="1"/>
    <col min="773" max="773" width="22.140625" style="1" customWidth="1"/>
    <col min="774" max="774" width="15.42578125" style="1" customWidth="1"/>
    <col min="775" max="775" width="13" style="1" bestFit="1" customWidth="1"/>
    <col min="776" max="776" width="12.7109375" style="1" bestFit="1" customWidth="1"/>
    <col min="777" max="1024" width="9.140625" style="1"/>
    <col min="1025" max="1026" width="6" style="1" customWidth="1"/>
    <col min="1027" max="1027" width="28.7109375" style="1" customWidth="1"/>
    <col min="1028" max="1028" width="15.42578125" style="1" bestFit="1" customWidth="1"/>
    <col min="1029" max="1029" width="22.140625" style="1" customWidth="1"/>
    <col min="1030" max="1030" width="15.42578125" style="1" customWidth="1"/>
    <col min="1031" max="1031" width="13" style="1" bestFit="1" customWidth="1"/>
    <col min="1032" max="1032" width="12.7109375" style="1" bestFit="1" customWidth="1"/>
    <col min="1033" max="1280" width="9.140625" style="1"/>
    <col min="1281" max="1282" width="6" style="1" customWidth="1"/>
    <col min="1283" max="1283" width="28.7109375" style="1" customWidth="1"/>
    <col min="1284" max="1284" width="15.42578125" style="1" bestFit="1" customWidth="1"/>
    <col min="1285" max="1285" width="22.140625" style="1" customWidth="1"/>
    <col min="1286" max="1286" width="15.42578125" style="1" customWidth="1"/>
    <col min="1287" max="1287" width="13" style="1" bestFit="1" customWidth="1"/>
    <col min="1288" max="1288" width="12.7109375" style="1" bestFit="1" customWidth="1"/>
    <col min="1289" max="1536" width="9.140625" style="1"/>
    <col min="1537" max="1538" width="6" style="1" customWidth="1"/>
    <col min="1539" max="1539" width="28.7109375" style="1" customWidth="1"/>
    <col min="1540" max="1540" width="15.42578125" style="1" bestFit="1" customWidth="1"/>
    <col min="1541" max="1541" width="22.140625" style="1" customWidth="1"/>
    <col min="1542" max="1542" width="15.42578125" style="1" customWidth="1"/>
    <col min="1543" max="1543" width="13" style="1" bestFit="1" customWidth="1"/>
    <col min="1544" max="1544" width="12.7109375" style="1" bestFit="1" customWidth="1"/>
    <col min="1545" max="1792" width="9.140625" style="1"/>
    <col min="1793" max="1794" width="6" style="1" customWidth="1"/>
    <col min="1795" max="1795" width="28.7109375" style="1" customWidth="1"/>
    <col min="1796" max="1796" width="15.42578125" style="1" bestFit="1" customWidth="1"/>
    <col min="1797" max="1797" width="22.140625" style="1" customWidth="1"/>
    <col min="1798" max="1798" width="15.42578125" style="1" customWidth="1"/>
    <col min="1799" max="1799" width="13" style="1" bestFit="1" customWidth="1"/>
    <col min="1800" max="1800" width="12.7109375" style="1" bestFit="1" customWidth="1"/>
    <col min="1801" max="2048" width="9.140625" style="1"/>
    <col min="2049" max="2050" width="6" style="1" customWidth="1"/>
    <col min="2051" max="2051" width="28.7109375" style="1" customWidth="1"/>
    <col min="2052" max="2052" width="15.42578125" style="1" bestFit="1" customWidth="1"/>
    <col min="2053" max="2053" width="22.140625" style="1" customWidth="1"/>
    <col min="2054" max="2054" width="15.42578125" style="1" customWidth="1"/>
    <col min="2055" max="2055" width="13" style="1" bestFit="1" customWidth="1"/>
    <col min="2056" max="2056" width="12.7109375" style="1" bestFit="1" customWidth="1"/>
    <col min="2057" max="2304" width="9.140625" style="1"/>
    <col min="2305" max="2306" width="6" style="1" customWidth="1"/>
    <col min="2307" max="2307" width="28.7109375" style="1" customWidth="1"/>
    <col min="2308" max="2308" width="15.42578125" style="1" bestFit="1" customWidth="1"/>
    <col min="2309" max="2309" width="22.140625" style="1" customWidth="1"/>
    <col min="2310" max="2310" width="15.42578125" style="1" customWidth="1"/>
    <col min="2311" max="2311" width="13" style="1" bestFit="1" customWidth="1"/>
    <col min="2312" max="2312" width="12.7109375" style="1" bestFit="1" customWidth="1"/>
    <col min="2313" max="2560" width="9.140625" style="1"/>
    <col min="2561" max="2562" width="6" style="1" customWidth="1"/>
    <col min="2563" max="2563" width="28.7109375" style="1" customWidth="1"/>
    <col min="2564" max="2564" width="15.42578125" style="1" bestFit="1" customWidth="1"/>
    <col min="2565" max="2565" width="22.140625" style="1" customWidth="1"/>
    <col min="2566" max="2566" width="15.42578125" style="1" customWidth="1"/>
    <col min="2567" max="2567" width="13" style="1" bestFit="1" customWidth="1"/>
    <col min="2568" max="2568" width="12.7109375" style="1" bestFit="1" customWidth="1"/>
    <col min="2569" max="2816" width="9.140625" style="1"/>
    <col min="2817" max="2818" width="6" style="1" customWidth="1"/>
    <col min="2819" max="2819" width="28.7109375" style="1" customWidth="1"/>
    <col min="2820" max="2820" width="15.42578125" style="1" bestFit="1" customWidth="1"/>
    <col min="2821" max="2821" width="22.140625" style="1" customWidth="1"/>
    <col min="2822" max="2822" width="15.42578125" style="1" customWidth="1"/>
    <col min="2823" max="2823" width="13" style="1" bestFit="1" customWidth="1"/>
    <col min="2824" max="2824" width="12.7109375" style="1" bestFit="1" customWidth="1"/>
    <col min="2825" max="3072" width="9.140625" style="1"/>
    <col min="3073" max="3074" width="6" style="1" customWidth="1"/>
    <col min="3075" max="3075" width="28.7109375" style="1" customWidth="1"/>
    <col min="3076" max="3076" width="15.42578125" style="1" bestFit="1" customWidth="1"/>
    <col min="3077" max="3077" width="22.140625" style="1" customWidth="1"/>
    <col min="3078" max="3078" width="15.42578125" style="1" customWidth="1"/>
    <col min="3079" max="3079" width="13" style="1" bestFit="1" customWidth="1"/>
    <col min="3080" max="3080" width="12.7109375" style="1" bestFit="1" customWidth="1"/>
    <col min="3081" max="3328" width="9.140625" style="1"/>
    <col min="3329" max="3330" width="6" style="1" customWidth="1"/>
    <col min="3331" max="3331" width="28.7109375" style="1" customWidth="1"/>
    <col min="3332" max="3332" width="15.42578125" style="1" bestFit="1" customWidth="1"/>
    <col min="3333" max="3333" width="22.140625" style="1" customWidth="1"/>
    <col min="3334" max="3334" width="15.42578125" style="1" customWidth="1"/>
    <col min="3335" max="3335" width="13" style="1" bestFit="1" customWidth="1"/>
    <col min="3336" max="3336" width="12.7109375" style="1" bestFit="1" customWidth="1"/>
    <col min="3337" max="3584" width="9.140625" style="1"/>
    <col min="3585" max="3586" width="6" style="1" customWidth="1"/>
    <col min="3587" max="3587" width="28.7109375" style="1" customWidth="1"/>
    <col min="3588" max="3588" width="15.42578125" style="1" bestFit="1" customWidth="1"/>
    <col min="3589" max="3589" width="22.140625" style="1" customWidth="1"/>
    <col min="3590" max="3590" width="15.42578125" style="1" customWidth="1"/>
    <col min="3591" max="3591" width="13" style="1" bestFit="1" customWidth="1"/>
    <col min="3592" max="3592" width="12.7109375" style="1" bestFit="1" customWidth="1"/>
    <col min="3593" max="3840" width="9.140625" style="1"/>
    <col min="3841" max="3842" width="6" style="1" customWidth="1"/>
    <col min="3843" max="3843" width="28.7109375" style="1" customWidth="1"/>
    <col min="3844" max="3844" width="15.42578125" style="1" bestFit="1" customWidth="1"/>
    <col min="3845" max="3845" width="22.140625" style="1" customWidth="1"/>
    <col min="3846" max="3846" width="15.42578125" style="1" customWidth="1"/>
    <col min="3847" max="3847" width="13" style="1" bestFit="1" customWidth="1"/>
    <col min="3848" max="3848" width="12.7109375" style="1" bestFit="1" customWidth="1"/>
    <col min="3849" max="4096" width="9.140625" style="1"/>
    <col min="4097" max="4098" width="6" style="1" customWidth="1"/>
    <col min="4099" max="4099" width="28.7109375" style="1" customWidth="1"/>
    <col min="4100" max="4100" width="15.42578125" style="1" bestFit="1" customWidth="1"/>
    <col min="4101" max="4101" width="22.140625" style="1" customWidth="1"/>
    <col min="4102" max="4102" width="15.42578125" style="1" customWidth="1"/>
    <col min="4103" max="4103" width="13" style="1" bestFit="1" customWidth="1"/>
    <col min="4104" max="4104" width="12.7109375" style="1" bestFit="1" customWidth="1"/>
    <col min="4105" max="4352" width="9.140625" style="1"/>
    <col min="4353" max="4354" width="6" style="1" customWidth="1"/>
    <col min="4355" max="4355" width="28.7109375" style="1" customWidth="1"/>
    <col min="4356" max="4356" width="15.42578125" style="1" bestFit="1" customWidth="1"/>
    <col min="4357" max="4357" width="22.140625" style="1" customWidth="1"/>
    <col min="4358" max="4358" width="15.42578125" style="1" customWidth="1"/>
    <col min="4359" max="4359" width="13" style="1" bestFit="1" customWidth="1"/>
    <col min="4360" max="4360" width="12.7109375" style="1" bestFit="1" customWidth="1"/>
    <col min="4361" max="4608" width="9.140625" style="1"/>
    <col min="4609" max="4610" width="6" style="1" customWidth="1"/>
    <col min="4611" max="4611" width="28.7109375" style="1" customWidth="1"/>
    <col min="4612" max="4612" width="15.42578125" style="1" bestFit="1" customWidth="1"/>
    <col min="4613" max="4613" width="22.140625" style="1" customWidth="1"/>
    <col min="4614" max="4614" width="15.42578125" style="1" customWidth="1"/>
    <col min="4615" max="4615" width="13" style="1" bestFit="1" customWidth="1"/>
    <col min="4616" max="4616" width="12.7109375" style="1" bestFit="1" customWidth="1"/>
    <col min="4617" max="4864" width="9.140625" style="1"/>
    <col min="4865" max="4866" width="6" style="1" customWidth="1"/>
    <col min="4867" max="4867" width="28.7109375" style="1" customWidth="1"/>
    <col min="4868" max="4868" width="15.42578125" style="1" bestFit="1" customWidth="1"/>
    <col min="4869" max="4869" width="22.140625" style="1" customWidth="1"/>
    <col min="4870" max="4870" width="15.42578125" style="1" customWidth="1"/>
    <col min="4871" max="4871" width="13" style="1" bestFit="1" customWidth="1"/>
    <col min="4872" max="4872" width="12.7109375" style="1" bestFit="1" customWidth="1"/>
    <col min="4873" max="5120" width="9.140625" style="1"/>
    <col min="5121" max="5122" width="6" style="1" customWidth="1"/>
    <col min="5123" max="5123" width="28.7109375" style="1" customWidth="1"/>
    <col min="5124" max="5124" width="15.42578125" style="1" bestFit="1" customWidth="1"/>
    <col min="5125" max="5125" width="22.140625" style="1" customWidth="1"/>
    <col min="5126" max="5126" width="15.42578125" style="1" customWidth="1"/>
    <col min="5127" max="5127" width="13" style="1" bestFit="1" customWidth="1"/>
    <col min="5128" max="5128" width="12.7109375" style="1" bestFit="1" customWidth="1"/>
    <col min="5129" max="5376" width="9.140625" style="1"/>
    <col min="5377" max="5378" width="6" style="1" customWidth="1"/>
    <col min="5379" max="5379" width="28.7109375" style="1" customWidth="1"/>
    <col min="5380" max="5380" width="15.42578125" style="1" bestFit="1" customWidth="1"/>
    <col min="5381" max="5381" width="22.140625" style="1" customWidth="1"/>
    <col min="5382" max="5382" width="15.42578125" style="1" customWidth="1"/>
    <col min="5383" max="5383" width="13" style="1" bestFit="1" customWidth="1"/>
    <col min="5384" max="5384" width="12.7109375" style="1" bestFit="1" customWidth="1"/>
    <col min="5385" max="5632" width="9.140625" style="1"/>
    <col min="5633" max="5634" width="6" style="1" customWidth="1"/>
    <col min="5635" max="5635" width="28.7109375" style="1" customWidth="1"/>
    <col min="5636" max="5636" width="15.42578125" style="1" bestFit="1" customWidth="1"/>
    <col min="5637" max="5637" width="22.140625" style="1" customWidth="1"/>
    <col min="5638" max="5638" width="15.42578125" style="1" customWidth="1"/>
    <col min="5639" max="5639" width="13" style="1" bestFit="1" customWidth="1"/>
    <col min="5640" max="5640" width="12.7109375" style="1" bestFit="1" customWidth="1"/>
    <col min="5641" max="5888" width="9.140625" style="1"/>
    <col min="5889" max="5890" width="6" style="1" customWidth="1"/>
    <col min="5891" max="5891" width="28.7109375" style="1" customWidth="1"/>
    <col min="5892" max="5892" width="15.42578125" style="1" bestFit="1" customWidth="1"/>
    <col min="5893" max="5893" width="22.140625" style="1" customWidth="1"/>
    <col min="5894" max="5894" width="15.42578125" style="1" customWidth="1"/>
    <col min="5895" max="5895" width="13" style="1" bestFit="1" customWidth="1"/>
    <col min="5896" max="5896" width="12.7109375" style="1" bestFit="1" customWidth="1"/>
    <col min="5897" max="6144" width="9.140625" style="1"/>
    <col min="6145" max="6146" width="6" style="1" customWidth="1"/>
    <col min="6147" max="6147" width="28.7109375" style="1" customWidth="1"/>
    <col min="6148" max="6148" width="15.42578125" style="1" bestFit="1" customWidth="1"/>
    <col min="6149" max="6149" width="22.140625" style="1" customWidth="1"/>
    <col min="6150" max="6150" width="15.42578125" style="1" customWidth="1"/>
    <col min="6151" max="6151" width="13" style="1" bestFit="1" customWidth="1"/>
    <col min="6152" max="6152" width="12.7109375" style="1" bestFit="1" customWidth="1"/>
    <col min="6153" max="6400" width="9.140625" style="1"/>
    <col min="6401" max="6402" width="6" style="1" customWidth="1"/>
    <col min="6403" max="6403" width="28.7109375" style="1" customWidth="1"/>
    <col min="6404" max="6404" width="15.42578125" style="1" bestFit="1" customWidth="1"/>
    <col min="6405" max="6405" width="22.140625" style="1" customWidth="1"/>
    <col min="6406" max="6406" width="15.42578125" style="1" customWidth="1"/>
    <col min="6407" max="6407" width="13" style="1" bestFit="1" customWidth="1"/>
    <col min="6408" max="6408" width="12.7109375" style="1" bestFit="1" customWidth="1"/>
    <col min="6409" max="6656" width="9.140625" style="1"/>
    <col min="6657" max="6658" width="6" style="1" customWidth="1"/>
    <col min="6659" max="6659" width="28.7109375" style="1" customWidth="1"/>
    <col min="6660" max="6660" width="15.42578125" style="1" bestFit="1" customWidth="1"/>
    <col min="6661" max="6661" width="22.140625" style="1" customWidth="1"/>
    <col min="6662" max="6662" width="15.42578125" style="1" customWidth="1"/>
    <col min="6663" max="6663" width="13" style="1" bestFit="1" customWidth="1"/>
    <col min="6664" max="6664" width="12.7109375" style="1" bestFit="1" customWidth="1"/>
    <col min="6665" max="6912" width="9.140625" style="1"/>
    <col min="6913" max="6914" width="6" style="1" customWidth="1"/>
    <col min="6915" max="6915" width="28.7109375" style="1" customWidth="1"/>
    <col min="6916" max="6916" width="15.42578125" style="1" bestFit="1" customWidth="1"/>
    <col min="6917" max="6917" width="22.140625" style="1" customWidth="1"/>
    <col min="6918" max="6918" width="15.42578125" style="1" customWidth="1"/>
    <col min="6919" max="6919" width="13" style="1" bestFit="1" customWidth="1"/>
    <col min="6920" max="6920" width="12.7109375" style="1" bestFit="1" customWidth="1"/>
    <col min="6921" max="7168" width="9.140625" style="1"/>
    <col min="7169" max="7170" width="6" style="1" customWidth="1"/>
    <col min="7171" max="7171" width="28.7109375" style="1" customWidth="1"/>
    <col min="7172" max="7172" width="15.42578125" style="1" bestFit="1" customWidth="1"/>
    <col min="7173" max="7173" width="22.140625" style="1" customWidth="1"/>
    <col min="7174" max="7174" width="15.42578125" style="1" customWidth="1"/>
    <col min="7175" max="7175" width="13" style="1" bestFit="1" customWidth="1"/>
    <col min="7176" max="7176" width="12.7109375" style="1" bestFit="1" customWidth="1"/>
    <col min="7177" max="7424" width="9.140625" style="1"/>
    <col min="7425" max="7426" width="6" style="1" customWidth="1"/>
    <col min="7427" max="7427" width="28.7109375" style="1" customWidth="1"/>
    <col min="7428" max="7428" width="15.42578125" style="1" bestFit="1" customWidth="1"/>
    <col min="7429" max="7429" width="22.140625" style="1" customWidth="1"/>
    <col min="7430" max="7430" width="15.42578125" style="1" customWidth="1"/>
    <col min="7431" max="7431" width="13" style="1" bestFit="1" customWidth="1"/>
    <col min="7432" max="7432" width="12.7109375" style="1" bestFit="1" customWidth="1"/>
    <col min="7433" max="7680" width="9.140625" style="1"/>
    <col min="7681" max="7682" width="6" style="1" customWidth="1"/>
    <col min="7683" max="7683" width="28.7109375" style="1" customWidth="1"/>
    <col min="7684" max="7684" width="15.42578125" style="1" bestFit="1" customWidth="1"/>
    <col min="7685" max="7685" width="22.140625" style="1" customWidth="1"/>
    <col min="7686" max="7686" width="15.42578125" style="1" customWidth="1"/>
    <col min="7687" max="7687" width="13" style="1" bestFit="1" customWidth="1"/>
    <col min="7688" max="7688" width="12.7109375" style="1" bestFit="1" customWidth="1"/>
    <col min="7689" max="7936" width="9.140625" style="1"/>
    <col min="7937" max="7938" width="6" style="1" customWidth="1"/>
    <col min="7939" max="7939" width="28.7109375" style="1" customWidth="1"/>
    <col min="7940" max="7940" width="15.42578125" style="1" bestFit="1" customWidth="1"/>
    <col min="7941" max="7941" width="22.140625" style="1" customWidth="1"/>
    <col min="7942" max="7942" width="15.42578125" style="1" customWidth="1"/>
    <col min="7943" max="7943" width="13" style="1" bestFit="1" customWidth="1"/>
    <col min="7944" max="7944" width="12.7109375" style="1" bestFit="1" customWidth="1"/>
    <col min="7945" max="8192" width="9.140625" style="1"/>
    <col min="8193" max="8194" width="6" style="1" customWidth="1"/>
    <col min="8195" max="8195" width="28.7109375" style="1" customWidth="1"/>
    <col min="8196" max="8196" width="15.42578125" style="1" bestFit="1" customWidth="1"/>
    <col min="8197" max="8197" width="22.140625" style="1" customWidth="1"/>
    <col min="8198" max="8198" width="15.42578125" style="1" customWidth="1"/>
    <col min="8199" max="8199" width="13" style="1" bestFit="1" customWidth="1"/>
    <col min="8200" max="8200" width="12.7109375" style="1" bestFit="1" customWidth="1"/>
    <col min="8201" max="8448" width="9.140625" style="1"/>
    <col min="8449" max="8450" width="6" style="1" customWidth="1"/>
    <col min="8451" max="8451" width="28.7109375" style="1" customWidth="1"/>
    <col min="8452" max="8452" width="15.42578125" style="1" bestFit="1" customWidth="1"/>
    <col min="8453" max="8453" width="22.140625" style="1" customWidth="1"/>
    <col min="8454" max="8454" width="15.42578125" style="1" customWidth="1"/>
    <col min="8455" max="8455" width="13" style="1" bestFit="1" customWidth="1"/>
    <col min="8456" max="8456" width="12.7109375" style="1" bestFit="1" customWidth="1"/>
    <col min="8457" max="8704" width="9.140625" style="1"/>
    <col min="8705" max="8706" width="6" style="1" customWidth="1"/>
    <col min="8707" max="8707" width="28.7109375" style="1" customWidth="1"/>
    <col min="8708" max="8708" width="15.42578125" style="1" bestFit="1" customWidth="1"/>
    <col min="8709" max="8709" width="22.140625" style="1" customWidth="1"/>
    <col min="8710" max="8710" width="15.42578125" style="1" customWidth="1"/>
    <col min="8711" max="8711" width="13" style="1" bestFit="1" customWidth="1"/>
    <col min="8712" max="8712" width="12.7109375" style="1" bestFit="1" customWidth="1"/>
    <col min="8713" max="8960" width="9.140625" style="1"/>
    <col min="8961" max="8962" width="6" style="1" customWidth="1"/>
    <col min="8963" max="8963" width="28.7109375" style="1" customWidth="1"/>
    <col min="8964" max="8964" width="15.42578125" style="1" bestFit="1" customWidth="1"/>
    <col min="8965" max="8965" width="22.140625" style="1" customWidth="1"/>
    <col min="8966" max="8966" width="15.42578125" style="1" customWidth="1"/>
    <col min="8967" max="8967" width="13" style="1" bestFit="1" customWidth="1"/>
    <col min="8968" max="8968" width="12.7109375" style="1" bestFit="1" customWidth="1"/>
    <col min="8969" max="9216" width="9.140625" style="1"/>
    <col min="9217" max="9218" width="6" style="1" customWidth="1"/>
    <col min="9219" max="9219" width="28.7109375" style="1" customWidth="1"/>
    <col min="9220" max="9220" width="15.42578125" style="1" bestFit="1" customWidth="1"/>
    <col min="9221" max="9221" width="22.140625" style="1" customWidth="1"/>
    <col min="9222" max="9222" width="15.42578125" style="1" customWidth="1"/>
    <col min="9223" max="9223" width="13" style="1" bestFit="1" customWidth="1"/>
    <col min="9224" max="9224" width="12.7109375" style="1" bestFit="1" customWidth="1"/>
    <col min="9225" max="9472" width="9.140625" style="1"/>
    <col min="9473" max="9474" width="6" style="1" customWidth="1"/>
    <col min="9475" max="9475" width="28.7109375" style="1" customWidth="1"/>
    <col min="9476" max="9476" width="15.42578125" style="1" bestFit="1" customWidth="1"/>
    <col min="9477" max="9477" width="22.140625" style="1" customWidth="1"/>
    <col min="9478" max="9478" width="15.42578125" style="1" customWidth="1"/>
    <col min="9479" max="9479" width="13" style="1" bestFit="1" customWidth="1"/>
    <col min="9480" max="9480" width="12.7109375" style="1" bestFit="1" customWidth="1"/>
    <col min="9481" max="9728" width="9.140625" style="1"/>
    <col min="9729" max="9730" width="6" style="1" customWidth="1"/>
    <col min="9731" max="9731" width="28.7109375" style="1" customWidth="1"/>
    <col min="9732" max="9732" width="15.42578125" style="1" bestFit="1" customWidth="1"/>
    <col min="9733" max="9733" width="22.140625" style="1" customWidth="1"/>
    <col min="9734" max="9734" width="15.42578125" style="1" customWidth="1"/>
    <col min="9735" max="9735" width="13" style="1" bestFit="1" customWidth="1"/>
    <col min="9736" max="9736" width="12.7109375" style="1" bestFit="1" customWidth="1"/>
    <col min="9737" max="9984" width="9.140625" style="1"/>
    <col min="9985" max="9986" width="6" style="1" customWidth="1"/>
    <col min="9987" max="9987" width="28.7109375" style="1" customWidth="1"/>
    <col min="9988" max="9988" width="15.42578125" style="1" bestFit="1" customWidth="1"/>
    <col min="9989" max="9989" width="22.140625" style="1" customWidth="1"/>
    <col min="9990" max="9990" width="15.42578125" style="1" customWidth="1"/>
    <col min="9991" max="9991" width="13" style="1" bestFit="1" customWidth="1"/>
    <col min="9992" max="9992" width="12.7109375" style="1" bestFit="1" customWidth="1"/>
    <col min="9993" max="10240" width="9.140625" style="1"/>
    <col min="10241" max="10242" width="6" style="1" customWidth="1"/>
    <col min="10243" max="10243" width="28.7109375" style="1" customWidth="1"/>
    <col min="10244" max="10244" width="15.42578125" style="1" bestFit="1" customWidth="1"/>
    <col min="10245" max="10245" width="22.140625" style="1" customWidth="1"/>
    <col min="10246" max="10246" width="15.42578125" style="1" customWidth="1"/>
    <col min="10247" max="10247" width="13" style="1" bestFit="1" customWidth="1"/>
    <col min="10248" max="10248" width="12.7109375" style="1" bestFit="1" customWidth="1"/>
    <col min="10249" max="10496" width="9.140625" style="1"/>
    <col min="10497" max="10498" width="6" style="1" customWidth="1"/>
    <col min="10499" max="10499" width="28.7109375" style="1" customWidth="1"/>
    <col min="10500" max="10500" width="15.42578125" style="1" bestFit="1" customWidth="1"/>
    <col min="10501" max="10501" width="22.140625" style="1" customWidth="1"/>
    <col min="10502" max="10502" width="15.42578125" style="1" customWidth="1"/>
    <col min="10503" max="10503" width="13" style="1" bestFit="1" customWidth="1"/>
    <col min="10504" max="10504" width="12.7109375" style="1" bestFit="1" customWidth="1"/>
    <col min="10505" max="10752" width="9.140625" style="1"/>
    <col min="10753" max="10754" width="6" style="1" customWidth="1"/>
    <col min="10755" max="10755" width="28.7109375" style="1" customWidth="1"/>
    <col min="10756" max="10756" width="15.42578125" style="1" bestFit="1" customWidth="1"/>
    <col min="10757" max="10757" width="22.140625" style="1" customWidth="1"/>
    <col min="10758" max="10758" width="15.42578125" style="1" customWidth="1"/>
    <col min="10759" max="10759" width="13" style="1" bestFit="1" customWidth="1"/>
    <col min="10760" max="10760" width="12.7109375" style="1" bestFit="1" customWidth="1"/>
    <col min="10761" max="11008" width="9.140625" style="1"/>
    <col min="11009" max="11010" width="6" style="1" customWidth="1"/>
    <col min="11011" max="11011" width="28.7109375" style="1" customWidth="1"/>
    <col min="11012" max="11012" width="15.42578125" style="1" bestFit="1" customWidth="1"/>
    <col min="11013" max="11013" width="22.140625" style="1" customWidth="1"/>
    <col min="11014" max="11014" width="15.42578125" style="1" customWidth="1"/>
    <col min="11015" max="11015" width="13" style="1" bestFit="1" customWidth="1"/>
    <col min="11016" max="11016" width="12.7109375" style="1" bestFit="1" customWidth="1"/>
    <col min="11017" max="11264" width="9.140625" style="1"/>
    <col min="11265" max="11266" width="6" style="1" customWidth="1"/>
    <col min="11267" max="11267" width="28.7109375" style="1" customWidth="1"/>
    <col min="11268" max="11268" width="15.42578125" style="1" bestFit="1" customWidth="1"/>
    <col min="11269" max="11269" width="22.140625" style="1" customWidth="1"/>
    <col min="11270" max="11270" width="15.42578125" style="1" customWidth="1"/>
    <col min="11271" max="11271" width="13" style="1" bestFit="1" customWidth="1"/>
    <col min="11272" max="11272" width="12.7109375" style="1" bestFit="1" customWidth="1"/>
    <col min="11273" max="11520" width="9.140625" style="1"/>
    <col min="11521" max="11522" width="6" style="1" customWidth="1"/>
    <col min="11523" max="11523" width="28.7109375" style="1" customWidth="1"/>
    <col min="11524" max="11524" width="15.42578125" style="1" bestFit="1" customWidth="1"/>
    <col min="11525" max="11525" width="22.140625" style="1" customWidth="1"/>
    <col min="11526" max="11526" width="15.42578125" style="1" customWidth="1"/>
    <col min="11527" max="11527" width="13" style="1" bestFit="1" customWidth="1"/>
    <col min="11528" max="11528" width="12.7109375" style="1" bestFit="1" customWidth="1"/>
    <col min="11529" max="11776" width="9.140625" style="1"/>
    <col min="11777" max="11778" width="6" style="1" customWidth="1"/>
    <col min="11779" max="11779" width="28.7109375" style="1" customWidth="1"/>
    <col min="11780" max="11780" width="15.42578125" style="1" bestFit="1" customWidth="1"/>
    <col min="11781" max="11781" width="22.140625" style="1" customWidth="1"/>
    <col min="11782" max="11782" width="15.42578125" style="1" customWidth="1"/>
    <col min="11783" max="11783" width="13" style="1" bestFit="1" customWidth="1"/>
    <col min="11784" max="11784" width="12.7109375" style="1" bestFit="1" customWidth="1"/>
    <col min="11785" max="12032" width="9.140625" style="1"/>
    <col min="12033" max="12034" width="6" style="1" customWidth="1"/>
    <col min="12035" max="12035" width="28.7109375" style="1" customWidth="1"/>
    <col min="12036" max="12036" width="15.42578125" style="1" bestFit="1" customWidth="1"/>
    <col min="12037" max="12037" width="22.140625" style="1" customWidth="1"/>
    <col min="12038" max="12038" width="15.42578125" style="1" customWidth="1"/>
    <col min="12039" max="12039" width="13" style="1" bestFit="1" customWidth="1"/>
    <col min="12040" max="12040" width="12.7109375" style="1" bestFit="1" customWidth="1"/>
    <col min="12041" max="12288" width="9.140625" style="1"/>
    <col min="12289" max="12290" width="6" style="1" customWidth="1"/>
    <col min="12291" max="12291" width="28.7109375" style="1" customWidth="1"/>
    <col min="12292" max="12292" width="15.42578125" style="1" bestFit="1" customWidth="1"/>
    <col min="12293" max="12293" width="22.140625" style="1" customWidth="1"/>
    <col min="12294" max="12294" width="15.42578125" style="1" customWidth="1"/>
    <col min="12295" max="12295" width="13" style="1" bestFit="1" customWidth="1"/>
    <col min="12296" max="12296" width="12.7109375" style="1" bestFit="1" customWidth="1"/>
    <col min="12297" max="12544" width="9.140625" style="1"/>
    <col min="12545" max="12546" width="6" style="1" customWidth="1"/>
    <col min="12547" max="12547" width="28.7109375" style="1" customWidth="1"/>
    <col min="12548" max="12548" width="15.42578125" style="1" bestFit="1" customWidth="1"/>
    <col min="12549" max="12549" width="22.140625" style="1" customWidth="1"/>
    <col min="12550" max="12550" width="15.42578125" style="1" customWidth="1"/>
    <col min="12551" max="12551" width="13" style="1" bestFit="1" customWidth="1"/>
    <col min="12552" max="12552" width="12.7109375" style="1" bestFit="1" customWidth="1"/>
    <col min="12553" max="12800" width="9.140625" style="1"/>
    <col min="12801" max="12802" width="6" style="1" customWidth="1"/>
    <col min="12803" max="12803" width="28.7109375" style="1" customWidth="1"/>
    <col min="12804" max="12804" width="15.42578125" style="1" bestFit="1" customWidth="1"/>
    <col min="12805" max="12805" width="22.140625" style="1" customWidth="1"/>
    <col min="12806" max="12806" width="15.42578125" style="1" customWidth="1"/>
    <col min="12807" max="12807" width="13" style="1" bestFit="1" customWidth="1"/>
    <col min="12808" max="12808" width="12.7109375" style="1" bestFit="1" customWidth="1"/>
    <col min="12809" max="13056" width="9.140625" style="1"/>
    <col min="13057" max="13058" width="6" style="1" customWidth="1"/>
    <col min="13059" max="13059" width="28.7109375" style="1" customWidth="1"/>
    <col min="13060" max="13060" width="15.42578125" style="1" bestFit="1" customWidth="1"/>
    <col min="13061" max="13061" width="22.140625" style="1" customWidth="1"/>
    <col min="13062" max="13062" width="15.42578125" style="1" customWidth="1"/>
    <col min="13063" max="13063" width="13" style="1" bestFit="1" customWidth="1"/>
    <col min="13064" max="13064" width="12.7109375" style="1" bestFit="1" customWidth="1"/>
    <col min="13065" max="13312" width="9.140625" style="1"/>
    <col min="13313" max="13314" width="6" style="1" customWidth="1"/>
    <col min="13315" max="13315" width="28.7109375" style="1" customWidth="1"/>
    <col min="13316" max="13316" width="15.42578125" style="1" bestFit="1" customWidth="1"/>
    <col min="13317" max="13317" width="22.140625" style="1" customWidth="1"/>
    <col min="13318" max="13318" width="15.42578125" style="1" customWidth="1"/>
    <col min="13319" max="13319" width="13" style="1" bestFit="1" customWidth="1"/>
    <col min="13320" max="13320" width="12.7109375" style="1" bestFit="1" customWidth="1"/>
    <col min="13321" max="13568" width="9.140625" style="1"/>
    <col min="13569" max="13570" width="6" style="1" customWidth="1"/>
    <col min="13571" max="13571" width="28.7109375" style="1" customWidth="1"/>
    <col min="13572" max="13572" width="15.42578125" style="1" bestFit="1" customWidth="1"/>
    <col min="13573" max="13573" width="22.140625" style="1" customWidth="1"/>
    <col min="13574" max="13574" width="15.42578125" style="1" customWidth="1"/>
    <col min="13575" max="13575" width="13" style="1" bestFit="1" customWidth="1"/>
    <col min="13576" max="13576" width="12.7109375" style="1" bestFit="1" customWidth="1"/>
    <col min="13577" max="13824" width="9.140625" style="1"/>
    <col min="13825" max="13826" width="6" style="1" customWidth="1"/>
    <col min="13827" max="13827" width="28.7109375" style="1" customWidth="1"/>
    <col min="13828" max="13828" width="15.42578125" style="1" bestFit="1" customWidth="1"/>
    <col min="13829" max="13829" width="22.140625" style="1" customWidth="1"/>
    <col min="13830" max="13830" width="15.42578125" style="1" customWidth="1"/>
    <col min="13831" max="13831" width="13" style="1" bestFit="1" customWidth="1"/>
    <col min="13832" max="13832" width="12.7109375" style="1" bestFit="1" customWidth="1"/>
    <col min="13833" max="14080" width="9.140625" style="1"/>
    <col min="14081" max="14082" width="6" style="1" customWidth="1"/>
    <col min="14083" max="14083" width="28.7109375" style="1" customWidth="1"/>
    <col min="14084" max="14084" width="15.42578125" style="1" bestFit="1" customWidth="1"/>
    <col min="14085" max="14085" width="22.140625" style="1" customWidth="1"/>
    <col min="14086" max="14086" width="15.42578125" style="1" customWidth="1"/>
    <col min="14087" max="14087" width="13" style="1" bestFit="1" customWidth="1"/>
    <col min="14088" max="14088" width="12.7109375" style="1" bestFit="1" customWidth="1"/>
    <col min="14089" max="14336" width="9.140625" style="1"/>
    <col min="14337" max="14338" width="6" style="1" customWidth="1"/>
    <col min="14339" max="14339" width="28.7109375" style="1" customWidth="1"/>
    <col min="14340" max="14340" width="15.42578125" style="1" bestFit="1" customWidth="1"/>
    <col min="14341" max="14341" width="22.140625" style="1" customWidth="1"/>
    <col min="14342" max="14342" width="15.42578125" style="1" customWidth="1"/>
    <col min="14343" max="14343" width="13" style="1" bestFit="1" customWidth="1"/>
    <col min="14344" max="14344" width="12.7109375" style="1" bestFit="1" customWidth="1"/>
    <col min="14345" max="14592" width="9.140625" style="1"/>
    <col min="14593" max="14594" width="6" style="1" customWidth="1"/>
    <col min="14595" max="14595" width="28.7109375" style="1" customWidth="1"/>
    <col min="14596" max="14596" width="15.42578125" style="1" bestFit="1" customWidth="1"/>
    <col min="14597" max="14597" width="22.140625" style="1" customWidth="1"/>
    <col min="14598" max="14598" width="15.42578125" style="1" customWidth="1"/>
    <col min="14599" max="14599" width="13" style="1" bestFit="1" customWidth="1"/>
    <col min="14600" max="14600" width="12.7109375" style="1" bestFit="1" customWidth="1"/>
    <col min="14601" max="14848" width="9.140625" style="1"/>
    <col min="14849" max="14850" width="6" style="1" customWidth="1"/>
    <col min="14851" max="14851" width="28.7109375" style="1" customWidth="1"/>
    <col min="14852" max="14852" width="15.42578125" style="1" bestFit="1" customWidth="1"/>
    <col min="14853" max="14853" width="22.140625" style="1" customWidth="1"/>
    <col min="14854" max="14854" width="15.42578125" style="1" customWidth="1"/>
    <col min="14855" max="14855" width="13" style="1" bestFit="1" customWidth="1"/>
    <col min="14856" max="14856" width="12.7109375" style="1" bestFit="1" customWidth="1"/>
    <col min="14857" max="15104" width="9.140625" style="1"/>
    <col min="15105" max="15106" width="6" style="1" customWidth="1"/>
    <col min="15107" max="15107" width="28.7109375" style="1" customWidth="1"/>
    <col min="15108" max="15108" width="15.42578125" style="1" bestFit="1" customWidth="1"/>
    <col min="15109" max="15109" width="22.140625" style="1" customWidth="1"/>
    <col min="15110" max="15110" width="15.42578125" style="1" customWidth="1"/>
    <col min="15111" max="15111" width="13" style="1" bestFit="1" customWidth="1"/>
    <col min="15112" max="15112" width="12.7109375" style="1" bestFit="1" customWidth="1"/>
    <col min="15113" max="15360" width="9.140625" style="1"/>
    <col min="15361" max="15362" width="6" style="1" customWidth="1"/>
    <col min="15363" max="15363" width="28.7109375" style="1" customWidth="1"/>
    <col min="15364" max="15364" width="15.42578125" style="1" bestFit="1" customWidth="1"/>
    <col min="15365" max="15365" width="22.140625" style="1" customWidth="1"/>
    <col min="15366" max="15366" width="15.42578125" style="1" customWidth="1"/>
    <col min="15367" max="15367" width="13" style="1" bestFit="1" customWidth="1"/>
    <col min="15368" max="15368" width="12.7109375" style="1" bestFit="1" customWidth="1"/>
    <col min="15369" max="15616" width="9.140625" style="1"/>
    <col min="15617" max="15618" width="6" style="1" customWidth="1"/>
    <col min="15619" max="15619" width="28.7109375" style="1" customWidth="1"/>
    <col min="15620" max="15620" width="15.42578125" style="1" bestFit="1" customWidth="1"/>
    <col min="15621" max="15621" width="22.140625" style="1" customWidth="1"/>
    <col min="15622" max="15622" width="15.42578125" style="1" customWidth="1"/>
    <col min="15623" max="15623" width="13" style="1" bestFit="1" customWidth="1"/>
    <col min="15624" max="15624" width="12.7109375" style="1" bestFit="1" customWidth="1"/>
    <col min="15625" max="15872" width="9.140625" style="1"/>
    <col min="15873" max="15874" width="6" style="1" customWidth="1"/>
    <col min="15875" max="15875" width="28.7109375" style="1" customWidth="1"/>
    <col min="15876" max="15876" width="15.42578125" style="1" bestFit="1" customWidth="1"/>
    <col min="15877" max="15877" width="22.140625" style="1" customWidth="1"/>
    <col min="15878" max="15878" width="15.42578125" style="1" customWidth="1"/>
    <col min="15879" max="15879" width="13" style="1" bestFit="1" customWidth="1"/>
    <col min="15880" max="15880" width="12.7109375" style="1" bestFit="1" customWidth="1"/>
    <col min="15881" max="16128" width="9.140625" style="1"/>
    <col min="16129" max="16130" width="6" style="1" customWidth="1"/>
    <col min="16131" max="16131" width="28.7109375" style="1" customWidth="1"/>
    <col min="16132" max="16132" width="15.42578125" style="1" bestFit="1" customWidth="1"/>
    <col min="16133" max="16133" width="22.140625" style="1" customWidth="1"/>
    <col min="16134" max="16134" width="15.42578125" style="1" customWidth="1"/>
    <col min="16135" max="16135" width="13" style="1" bestFit="1" customWidth="1"/>
    <col min="16136" max="16136" width="12.7109375" style="1" bestFit="1" customWidth="1"/>
    <col min="16137" max="16384" width="9.140625" style="1"/>
  </cols>
  <sheetData>
    <row r="5" spans="2:7">
      <c r="C5" s="1">
        <v>2007</v>
      </c>
    </row>
    <row r="6" spans="2:7">
      <c r="B6" s="2" t="s">
        <v>0</v>
      </c>
      <c r="C6" s="3" t="s">
        <v>1</v>
      </c>
      <c r="D6" s="4">
        <v>50585067</v>
      </c>
      <c r="E6" s="3" t="s">
        <v>2</v>
      </c>
      <c r="F6" s="4">
        <v>28985919.359999999</v>
      </c>
      <c r="G6" s="5">
        <f>+F6/D6</f>
        <v>0.5730133630148202</v>
      </c>
    </row>
    <row r="7" spans="2:7">
      <c r="B7" s="2" t="s">
        <v>3</v>
      </c>
      <c r="C7" s="3" t="s">
        <v>4</v>
      </c>
      <c r="D7" s="4">
        <v>51042567</v>
      </c>
      <c r="E7" s="3" t="s">
        <v>5</v>
      </c>
      <c r="F7" s="4">
        <v>24473489.050000001</v>
      </c>
      <c r="G7" s="5">
        <f>+F7/D7</f>
        <v>0.47947214429869878</v>
      </c>
    </row>
    <row r="8" spans="2:7">
      <c r="B8" s="2" t="s">
        <v>6</v>
      </c>
      <c r="C8" s="3" t="s">
        <v>7</v>
      </c>
      <c r="D8" s="4">
        <f>+D7-D6</f>
        <v>457500</v>
      </c>
      <c r="E8" s="3" t="s">
        <v>8</v>
      </c>
      <c r="F8" s="4">
        <f>+F6-F7</f>
        <v>4512430.3099999987</v>
      </c>
      <c r="G8" s="5"/>
    </row>
    <row r="9" spans="2:7" ht="22.5" customHeight="1">
      <c r="C9" s="1">
        <v>2006</v>
      </c>
      <c r="D9" s="6"/>
      <c r="F9" s="6"/>
    </row>
    <row r="10" spans="2:7" ht="23.25" customHeight="1">
      <c r="B10" s="2" t="s">
        <v>0</v>
      </c>
      <c r="C10" s="3" t="s">
        <v>1</v>
      </c>
      <c r="D10" s="4">
        <v>44200000</v>
      </c>
      <c r="E10" s="3" t="s">
        <v>2</v>
      </c>
      <c r="F10" s="4">
        <v>25016774.559999999</v>
      </c>
      <c r="G10" s="5">
        <f>+F10/D10</f>
        <v>0.5659903746606334</v>
      </c>
    </row>
    <row r="11" spans="2:7">
      <c r="B11" s="2" t="s">
        <v>3</v>
      </c>
      <c r="C11" s="3" t="s">
        <v>4</v>
      </c>
      <c r="D11" s="4">
        <v>52267000</v>
      </c>
      <c r="E11" s="3" t="s">
        <v>5</v>
      </c>
      <c r="F11" s="4">
        <v>26468982.489999998</v>
      </c>
      <c r="G11" s="5">
        <f>+F11/D11</f>
        <v>0.50641862915415081</v>
      </c>
    </row>
    <row r="12" spans="2:7">
      <c r="B12" s="2" t="s">
        <v>6</v>
      </c>
      <c r="C12" s="3" t="s">
        <v>7</v>
      </c>
      <c r="D12" s="4">
        <f>+D11-D10</f>
        <v>8067000</v>
      </c>
      <c r="E12" s="3" t="s">
        <v>9</v>
      </c>
      <c r="F12" s="4">
        <f>+F10-F11</f>
        <v>-1452207.9299999997</v>
      </c>
      <c r="G12" s="5"/>
    </row>
    <row r="14" spans="2:7" ht="12.75" customHeight="1"/>
    <row r="15" spans="2:7">
      <c r="C15" s="3" t="s">
        <v>105</v>
      </c>
      <c r="D15" s="4">
        <v>87232971</v>
      </c>
    </row>
    <row r="16" spans="2:7">
      <c r="C16" s="3" t="s">
        <v>58</v>
      </c>
      <c r="D16" s="4">
        <v>87672779</v>
      </c>
    </row>
    <row r="17" spans="3:4" ht="15.75" customHeight="1">
      <c r="C17" s="3" t="s">
        <v>106</v>
      </c>
      <c r="D17" s="4">
        <v>38611802.990000002</v>
      </c>
    </row>
    <row r="18" spans="3:4" ht="18.75" customHeight="1">
      <c r="C18" s="3" t="s">
        <v>59</v>
      </c>
      <c r="D18" s="4">
        <v>41360719.609999999</v>
      </c>
    </row>
    <row r="21" spans="3:4" ht="13.5" customHeight="1"/>
    <row r="22" spans="3:4" ht="15.75" customHeight="1"/>
    <row r="23" spans="3:4" ht="19.5" customHeight="1"/>
    <row r="24" spans="3:4" ht="18.75" customHeight="1"/>
  </sheetData>
  <pageMargins left="0.59055118110236227" right="0.59055118110236227" top="0.98425196850393704" bottom="0.98425196850393704" header="0.51181102362204722" footer="0.51181102362204722"/>
  <pageSetup paperSize="9" scale="87" orientation="landscape" horizontalDpi="300" verticalDpi="300" r:id="rId1"/>
  <headerFooter alignWithMargins="0">
    <oddFooter>&amp;R&amp;"Times New Roman,Normalny"&amp;14 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I98"/>
  <sheetViews>
    <sheetView topLeftCell="A42" workbookViewId="0">
      <selection activeCell="A2" sqref="A2:H63"/>
    </sheetView>
  </sheetViews>
  <sheetFormatPr defaultRowHeight="15.75"/>
  <cols>
    <col min="1" max="1" width="9.140625" style="1"/>
    <col min="2" max="2" width="7.140625" style="1" customWidth="1"/>
    <col min="3" max="3" width="51.5703125" style="1" customWidth="1"/>
    <col min="4" max="4" width="18.42578125" style="1" customWidth="1"/>
    <col min="5" max="5" width="16.7109375" style="1" customWidth="1"/>
    <col min="6" max="6" width="14.85546875" style="1" customWidth="1"/>
    <col min="7" max="8" width="15.42578125" style="1" customWidth="1"/>
    <col min="9" max="9" width="13.5703125" style="1" bestFit="1" customWidth="1"/>
    <col min="10" max="257" width="9.140625" style="1"/>
    <col min="258" max="258" width="7.140625" style="1" customWidth="1"/>
    <col min="259" max="259" width="51.5703125" style="1" customWidth="1"/>
    <col min="260" max="260" width="18.42578125" style="1" customWidth="1"/>
    <col min="261" max="261" width="16.7109375" style="1" customWidth="1"/>
    <col min="262" max="262" width="14.85546875" style="1" customWidth="1"/>
    <col min="263" max="264" width="15.42578125" style="1" customWidth="1"/>
    <col min="265" max="265" width="13.5703125" style="1" bestFit="1" customWidth="1"/>
    <col min="266" max="513" width="9.140625" style="1"/>
    <col min="514" max="514" width="7.140625" style="1" customWidth="1"/>
    <col min="515" max="515" width="51.5703125" style="1" customWidth="1"/>
    <col min="516" max="516" width="18.42578125" style="1" customWidth="1"/>
    <col min="517" max="517" width="16.7109375" style="1" customWidth="1"/>
    <col min="518" max="518" width="14.85546875" style="1" customWidth="1"/>
    <col min="519" max="520" width="15.42578125" style="1" customWidth="1"/>
    <col min="521" max="521" width="13.5703125" style="1" bestFit="1" customWidth="1"/>
    <col min="522" max="769" width="9.140625" style="1"/>
    <col min="770" max="770" width="7.140625" style="1" customWidth="1"/>
    <col min="771" max="771" width="51.5703125" style="1" customWidth="1"/>
    <col min="772" max="772" width="18.42578125" style="1" customWidth="1"/>
    <col min="773" max="773" width="16.7109375" style="1" customWidth="1"/>
    <col min="774" max="774" width="14.85546875" style="1" customWidth="1"/>
    <col min="775" max="776" width="15.42578125" style="1" customWidth="1"/>
    <col min="777" max="777" width="13.5703125" style="1" bestFit="1" customWidth="1"/>
    <col min="778" max="1025" width="9.140625" style="1"/>
    <col min="1026" max="1026" width="7.140625" style="1" customWidth="1"/>
    <col min="1027" max="1027" width="51.5703125" style="1" customWidth="1"/>
    <col min="1028" max="1028" width="18.42578125" style="1" customWidth="1"/>
    <col min="1029" max="1029" width="16.7109375" style="1" customWidth="1"/>
    <col min="1030" max="1030" width="14.85546875" style="1" customWidth="1"/>
    <col min="1031" max="1032" width="15.42578125" style="1" customWidth="1"/>
    <col min="1033" max="1033" width="13.5703125" style="1" bestFit="1" customWidth="1"/>
    <col min="1034" max="1281" width="9.140625" style="1"/>
    <col min="1282" max="1282" width="7.140625" style="1" customWidth="1"/>
    <col min="1283" max="1283" width="51.5703125" style="1" customWidth="1"/>
    <col min="1284" max="1284" width="18.42578125" style="1" customWidth="1"/>
    <col min="1285" max="1285" width="16.7109375" style="1" customWidth="1"/>
    <col min="1286" max="1286" width="14.85546875" style="1" customWidth="1"/>
    <col min="1287" max="1288" width="15.42578125" style="1" customWidth="1"/>
    <col min="1289" max="1289" width="13.5703125" style="1" bestFit="1" customWidth="1"/>
    <col min="1290" max="1537" width="9.140625" style="1"/>
    <col min="1538" max="1538" width="7.140625" style="1" customWidth="1"/>
    <col min="1539" max="1539" width="51.5703125" style="1" customWidth="1"/>
    <col min="1540" max="1540" width="18.42578125" style="1" customWidth="1"/>
    <col min="1541" max="1541" width="16.7109375" style="1" customWidth="1"/>
    <col min="1542" max="1542" width="14.85546875" style="1" customWidth="1"/>
    <col min="1543" max="1544" width="15.42578125" style="1" customWidth="1"/>
    <col min="1545" max="1545" width="13.5703125" style="1" bestFit="1" customWidth="1"/>
    <col min="1546" max="1793" width="9.140625" style="1"/>
    <col min="1794" max="1794" width="7.140625" style="1" customWidth="1"/>
    <col min="1795" max="1795" width="51.5703125" style="1" customWidth="1"/>
    <col min="1796" max="1796" width="18.42578125" style="1" customWidth="1"/>
    <col min="1797" max="1797" width="16.7109375" style="1" customWidth="1"/>
    <col min="1798" max="1798" width="14.85546875" style="1" customWidth="1"/>
    <col min="1799" max="1800" width="15.42578125" style="1" customWidth="1"/>
    <col min="1801" max="1801" width="13.5703125" style="1" bestFit="1" customWidth="1"/>
    <col min="1802" max="2049" width="9.140625" style="1"/>
    <col min="2050" max="2050" width="7.140625" style="1" customWidth="1"/>
    <col min="2051" max="2051" width="51.5703125" style="1" customWidth="1"/>
    <col min="2052" max="2052" width="18.42578125" style="1" customWidth="1"/>
    <col min="2053" max="2053" width="16.7109375" style="1" customWidth="1"/>
    <col min="2054" max="2054" width="14.85546875" style="1" customWidth="1"/>
    <col min="2055" max="2056" width="15.42578125" style="1" customWidth="1"/>
    <col min="2057" max="2057" width="13.5703125" style="1" bestFit="1" customWidth="1"/>
    <col min="2058" max="2305" width="9.140625" style="1"/>
    <col min="2306" max="2306" width="7.140625" style="1" customWidth="1"/>
    <col min="2307" max="2307" width="51.5703125" style="1" customWidth="1"/>
    <col min="2308" max="2308" width="18.42578125" style="1" customWidth="1"/>
    <col min="2309" max="2309" width="16.7109375" style="1" customWidth="1"/>
    <col min="2310" max="2310" width="14.85546875" style="1" customWidth="1"/>
    <col min="2311" max="2312" width="15.42578125" style="1" customWidth="1"/>
    <col min="2313" max="2313" width="13.5703125" style="1" bestFit="1" customWidth="1"/>
    <col min="2314" max="2561" width="9.140625" style="1"/>
    <col min="2562" max="2562" width="7.140625" style="1" customWidth="1"/>
    <col min="2563" max="2563" width="51.5703125" style="1" customWidth="1"/>
    <col min="2564" max="2564" width="18.42578125" style="1" customWidth="1"/>
    <col min="2565" max="2565" width="16.7109375" style="1" customWidth="1"/>
    <col min="2566" max="2566" width="14.85546875" style="1" customWidth="1"/>
    <col min="2567" max="2568" width="15.42578125" style="1" customWidth="1"/>
    <col min="2569" max="2569" width="13.5703125" style="1" bestFit="1" customWidth="1"/>
    <col min="2570" max="2817" width="9.140625" style="1"/>
    <col min="2818" max="2818" width="7.140625" style="1" customWidth="1"/>
    <col min="2819" max="2819" width="51.5703125" style="1" customWidth="1"/>
    <col min="2820" max="2820" width="18.42578125" style="1" customWidth="1"/>
    <col min="2821" max="2821" width="16.7109375" style="1" customWidth="1"/>
    <col min="2822" max="2822" width="14.85546875" style="1" customWidth="1"/>
    <col min="2823" max="2824" width="15.42578125" style="1" customWidth="1"/>
    <col min="2825" max="2825" width="13.5703125" style="1" bestFit="1" customWidth="1"/>
    <col min="2826" max="3073" width="9.140625" style="1"/>
    <col min="3074" max="3074" width="7.140625" style="1" customWidth="1"/>
    <col min="3075" max="3075" width="51.5703125" style="1" customWidth="1"/>
    <col min="3076" max="3076" width="18.42578125" style="1" customWidth="1"/>
    <col min="3077" max="3077" width="16.7109375" style="1" customWidth="1"/>
    <col min="3078" max="3078" width="14.85546875" style="1" customWidth="1"/>
    <col min="3079" max="3080" width="15.42578125" style="1" customWidth="1"/>
    <col min="3081" max="3081" width="13.5703125" style="1" bestFit="1" customWidth="1"/>
    <col min="3082" max="3329" width="9.140625" style="1"/>
    <col min="3330" max="3330" width="7.140625" style="1" customWidth="1"/>
    <col min="3331" max="3331" width="51.5703125" style="1" customWidth="1"/>
    <col min="3332" max="3332" width="18.42578125" style="1" customWidth="1"/>
    <col min="3333" max="3333" width="16.7109375" style="1" customWidth="1"/>
    <col min="3334" max="3334" width="14.85546875" style="1" customWidth="1"/>
    <col min="3335" max="3336" width="15.42578125" style="1" customWidth="1"/>
    <col min="3337" max="3337" width="13.5703125" style="1" bestFit="1" customWidth="1"/>
    <col min="3338" max="3585" width="9.140625" style="1"/>
    <col min="3586" max="3586" width="7.140625" style="1" customWidth="1"/>
    <col min="3587" max="3587" width="51.5703125" style="1" customWidth="1"/>
    <col min="3588" max="3588" width="18.42578125" style="1" customWidth="1"/>
    <col min="3589" max="3589" width="16.7109375" style="1" customWidth="1"/>
    <col min="3590" max="3590" width="14.85546875" style="1" customWidth="1"/>
    <col min="3591" max="3592" width="15.42578125" style="1" customWidth="1"/>
    <col min="3593" max="3593" width="13.5703125" style="1" bestFit="1" customWidth="1"/>
    <col min="3594" max="3841" width="9.140625" style="1"/>
    <col min="3842" max="3842" width="7.140625" style="1" customWidth="1"/>
    <col min="3843" max="3843" width="51.5703125" style="1" customWidth="1"/>
    <col min="3844" max="3844" width="18.42578125" style="1" customWidth="1"/>
    <col min="3845" max="3845" width="16.7109375" style="1" customWidth="1"/>
    <col min="3846" max="3846" width="14.85546875" style="1" customWidth="1"/>
    <col min="3847" max="3848" width="15.42578125" style="1" customWidth="1"/>
    <col min="3849" max="3849" width="13.5703125" style="1" bestFit="1" customWidth="1"/>
    <col min="3850" max="4097" width="9.140625" style="1"/>
    <col min="4098" max="4098" width="7.140625" style="1" customWidth="1"/>
    <col min="4099" max="4099" width="51.5703125" style="1" customWidth="1"/>
    <col min="4100" max="4100" width="18.42578125" style="1" customWidth="1"/>
    <col min="4101" max="4101" width="16.7109375" style="1" customWidth="1"/>
    <col min="4102" max="4102" width="14.85546875" style="1" customWidth="1"/>
    <col min="4103" max="4104" width="15.42578125" style="1" customWidth="1"/>
    <col min="4105" max="4105" width="13.5703125" style="1" bestFit="1" customWidth="1"/>
    <col min="4106" max="4353" width="9.140625" style="1"/>
    <col min="4354" max="4354" width="7.140625" style="1" customWidth="1"/>
    <col min="4355" max="4355" width="51.5703125" style="1" customWidth="1"/>
    <col min="4356" max="4356" width="18.42578125" style="1" customWidth="1"/>
    <col min="4357" max="4357" width="16.7109375" style="1" customWidth="1"/>
    <col min="4358" max="4358" width="14.85546875" style="1" customWidth="1"/>
    <col min="4359" max="4360" width="15.42578125" style="1" customWidth="1"/>
    <col min="4361" max="4361" width="13.5703125" style="1" bestFit="1" customWidth="1"/>
    <col min="4362" max="4609" width="9.140625" style="1"/>
    <col min="4610" max="4610" width="7.140625" style="1" customWidth="1"/>
    <col min="4611" max="4611" width="51.5703125" style="1" customWidth="1"/>
    <col min="4612" max="4612" width="18.42578125" style="1" customWidth="1"/>
    <col min="4613" max="4613" width="16.7109375" style="1" customWidth="1"/>
    <col min="4614" max="4614" width="14.85546875" style="1" customWidth="1"/>
    <col min="4615" max="4616" width="15.42578125" style="1" customWidth="1"/>
    <col min="4617" max="4617" width="13.5703125" style="1" bestFit="1" customWidth="1"/>
    <col min="4618" max="4865" width="9.140625" style="1"/>
    <col min="4866" max="4866" width="7.140625" style="1" customWidth="1"/>
    <col min="4867" max="4867" width="51.5703125" style="1" customWidth="1"/>
    <col min="4868" max="4868" width="18.42578125" style="1" customWidth="1"/>
    <col min="4869" max="4869" width="16.7109375" style="1" customWidth="1"/>
    <col min="4870" max="4870" width="14.85546875" style="1" customWidth="1"/>
    <col min="4871" max="4872" width="15.42578125" style="1" customWidth="1"/>
    <col min="4873" max="4873" width="13.5703125" style="1" bestFit="1" customWidth="1"/>
    <col min="4874" max="5121" width="9.140625" style="1"/>
    <col min="5122" max="5122" width="7.140625" style="1" customWidth="1"/>
    <col min="5123" max="5123" width="51.5703125" style="1" customWidth="1"/>
    <col min="5124" max="5124" width="18.42578125" style="1" customWidth="1"/>
    <col min="5125" max="5125" width="16.7109375" style="1" customWidth="1"/>
    <col min="5126" max="5126" width="14.85546875" style="1" customWidth="1"/>
    <col min="5127" max="5128" width="15.42578125" style="1" customWidth="1"/>
    <col min="5129" max="5129" width="13.5703125" style="1" bestFit="1" customWidth="1"/>
    <col min="5130" max="5377" width="9.140625" style="1"/>
    <col min="5378" max="5378" width="7.140625" style="1" customWidth="1"/>
    <col min="5379" max="5379" width="51.5703125" style="1" customWidth="1"/>
    <col min="5380" max="5380" width="18.42578125" style="1" customWidth="1"/>
    <col min="5381" max="5381" width="16.7109375" style="1" customWidth="1"/>
    <col min="5382" max="5382" width="14.85546875" style="1" customWidth="1"/>
    <col min="5383" max="5384" width="15.42578125" style="1" customWidth="1"/>
    <col min="5385" max="5385" width="13.5703125" style="1" bestFit="1" customWidth="1"/>
    <col min="5386" max="5633" width="9.140625" style="1"/>
    <col min="5634" max="5634" width="7.140625" style="1" customWidth="1"/>
    <col min="5635" max="5635" width="51.5703125" style="1" customWidth="1"/>
    <col min="5636" max="5636" width="18.42578125" style="1" customWidth="1"/>
    <col min="5637" max="5637" width="16.7109375" style="1" customWidth="1"/>
    <col min="5638" max="5638" width="14.85546875" style="1" customWidth="1"/>
    <col min="5639" max="5640" width="15.42578125" style="1" customWidth="1"/>
    <col min="5641" max="5641" width="13.5703125" style="1" bestFit="1" customWidth="1"/>
    <col min="5642" max="5889" width="9.140625" style="1"/>
    <col min="5890" max="5890" width="7.140625" style="1" customWidth="1"/>
    <col min="5891" max="5891" width="51.5703125" style="1" customWidth="1"/>
    <col min="5892" max="5892" width="18.42578125" style="1" customWidth="1"/>
    <col min="5893" max="5893" width="16.7109375" style="1" customWidth="1"/>
    <col min="5894" max="5894" width="14.85546875" style="1" customWidth="1"/>
    <col min="5895" max="5896" width="15.42578125" style="1" customWidth="1"/>
    <col min="5897" max="5897" width="13.5703125" style="1" bestFit="1" customWidth="1"/>
    <col min="5898" max="6145" width="9.140625" style="1"/>
    <col min="6146" max="6146" width="7.140625" style="1" customWidth="1"/>
    <col min="6147" max="6147" width="51.5703125" style="1" customWidth="1"/>
    <col min="6148" max="6148" width="18.42578125" style="1" customWidth="1"/>
    <col min="6149" max="6149" width="16.7109375" style="1" customWidth="1"/>
    <col min="6150" max="6150" width="14.85546875" style="1" customWidth="1"/>
    <col min="6151" max="6152" width="15.42578125" style="1" customWidth="1"/>
    <col min="6153" max="6153" width="13.5703125" style="1" bestFit="1" customWidth="1"/>
    <col min="6154" max="6401" width="9.140625" style="1"/>
    <col min="6402" max="6402" width="7.140625" style="1" customWidth="1"/>
    <col min="6403" max="6403" width="51.5703125" style="1" customWidth="1"/>
    <col min="6404" max="6404" width="18.42578125" style="1" customWidth="1"/>
    <col min="6405" max="6405" width="16.7109375" style="1" customWidth="1"/>
    <col min="6406" max="6406" width="14.85546875" style="1" customWidth="1"/>
    <col min="6407" max="6408" width="15.42578125" style="1" customWidth="1"/>
    <col min="6409" max="6409" width="13.5703125" style="1" bestFit="1" customWidth="1"/>
    <col min="6410" max="6657" width="9.140625" style="1"/>
    <col min="6658" max="6658" width="7.140625" style="1" customWidth="1"/>
    <col min="6659" max="6659" width="51.5703125" style="1" customWidth="1"/>
    <col min="6660" max="6660" width="18.42578125" style="1" customWidth="1"/>
    <col min="6661" max="6661" width="16.7109375" style="1" customWidth="1"/>
    <col min="6662" max="6662" width="14.85546875" style="1" customWidth="1"/>
    <col min="6663" max="6664" width="15.42578125" style="1" customWidth="1"/>
    <col min="6665" max="6665" width="13.5703125" style="1" bestFit="1" customWidth="1"/>
    <col min="6666" max="6913" width="9.140625" style="1"/>
    <col min="6914" max="6914" width="7.140625" style="1" customWidth="1"/>
    <col min="6915" max="6915" width="51.5703125" style="1" customWidth="1"/>
    <col min="6916" max="6916" width="18.42578125" style="1" customWidth="1"/>
    <col min="6917" max="6917" width="16.7109375" style="1" customWidth="1"/>
    <col min="6918" max="6918" width="14.85546875" style="1" customWidth="1"/>
    <col min="6919" max="6920" width="15.42578125" style="1" customWidth="1"/>
    <col min="6921" max="6921" width="13.5703125" style="1" bestFit="1" customWidth="1"/>
    <col min="6922" max="7169" width="9.140625" style="1"/>
    <col min="7170" max="7170" width="7.140625" style="1" customWidth="1"/>
    <col min="7171" max="7171" width="51.5703125" style="1" customWidth="1"/>
    <col min="7172" max="7172" width="18.42578125" style="1" customWidth="1"/>
    <col min="7173" max="7173" width="16.7109375" style="1" customWidth="1"/>
    <col min="7174" max="7174" width="14.85546875" style="1" customWidth="1"/>
    <col min="7175" max="7176" width="15.42578125" style="1" customWidth="1"/>
    <col min="7177" max="7177" width="13.5703125" style="1" bestFit="1" customWidth="1"/>
    <col min="7178" max="7425" width="9.140625" style="1"/>
    <col min="7426" max="7426" width="7.140625" style="1" customWidth="1"/>
    <col min="7427" max="7427" width="51.5703125" style="1" customWidth="1"/>
    <col min="7428" max="7428" width="18.42578125" style="1" customWidth="1"/>
    <col min="7429" max="7429" width="16.7109375" style="1" customWidth="1"/>
    <col min="7430" max="7430" width="14.85546875" style="1" customWidth="1"/>
    <col min="7431" max="7432" width="15.42578125" style="1" customWidth="1"/>
    <col min="7433" max="7433" width="13.5703125" style="1" bestFit="1" customWidth="1"/>
    <col min="7434" max="7681" width="9.140625" style="1"/>
    <col min="7682" max="7682" width="7.140625" style="1" customWidth="1"/>
    <col min="7683" max="7683" width="51.5703125" style="1" customWidth="1"/>
    <col min="7684" max="7684" width="18.42578125" style="1" customWidth="1"/>
    <col min="7685" max="7685" width="16.7109375" style="1" customWidth="1"/>
    <col min="7686" max="7686" width="14.85546875" style="1" customWidth="1"/>
    <col min="7687" max="7688" width="15.42578125" style="1" customWidth="1"/>
    <col min="7689" max="7689" width="13.5703125" style="1" bestFit="1" customWidth="1"/>
    <col min="7690" max="7937" width="9.140625" style="1"/>
    <col min="7938" max="7938" width="7.140625" style="1" customWidth="1"/>
    <col min="7939" max="7939" width="51.5703125" style="1" customWidth="1"/>
    <col min="7940" max="7940" width="18.42578125" style="1" customWidth="1"/>
    <col min="7941" max="7941" width="16.7109375" style="1" customWidth="1"/>
    <col min="7942" max="7942" width="14.85546875" style="1" customWidth="1"/>
    <col min="7943" max="7944" width="15.42578125" style="1" customWidth="1"/>
    <col min="7945" max="7945" width="13.5703125" style="1" bestFit="1" customWidth="1"/>
    <col min="7946" max="8193" width="9.140625" style="1"/>
    <col min="8194" max="8194" width="7.140625" style="1" customWidth="1"/>
    <col min="8195" max="8195" width="51.5703125" style="1" customWidth="1"/>
    <col min="8196" max="8196" width="18.42578125" style="1" customWidth="1"/>
    <col min="8197" max="8197" width="16.7109375" style="1" customWidth="1"/>
    <col min="8198" max="8198" width="14.85546875" style="1" customWidth="1"/>
    <col min="8199" max="8200" width="15.42578125" style="1" customWidth="1"/>
    <col min="8201" max="8201" width="13.5703125" style="1" bestFit="1" customWidth="1"/>
    <col min="8202" max="8449" width="9.140625" style="1"/>
    <col min="8450" max="8450" width="7.140625" style="1" customWidth="1"/>
    <col min="8451" max="8451" width="51.5703125" style="1" customWidth="1"/>
    <col min="8452" max="8452" width="18.42578125" style="1" customWidth="1"/>
    <col min="8453" max="8453" width="16.7109375" style="1" customWidth="1"/>
    <col min="8454" max="8454" width="14.85546875" style="1" customWidth="1"/>
    <col min="8455" max="8456" width="15.42578125" style="1" customWidth="1"/>
    <col min="8457" max="8457" width="13.5703125" style="1" bestFit="1" customWidth="1"/>
    <col min="8458" max="8705" width="9.140625" style="1"/>
    <col min="8706" max="8706" width="7.140625" style="1" customWidth="1"/>
    <col min="8707" max="8707" width="51.5703125" style="1" customWidth="1"/>
    <col min="8708" max="8708" width="18.42578125" style="1" customWidth="1"/>
    <col min="8709" max="8709" width="16.7109375" style="1" customWidth="1"/>
    <col min="8710" max="8710" width="14.85546875" style="1" customWidth="1"/>
    <col min="8711" max="8712" width="15.42578125" style="1" customWidth="1"/>
    <col min="8713" max="8713" width="13.5703125" style="1" bestFit="1" customWidth="1"/>
    <col min="8714" max="8961" width="9.140625" style="1"/>
    <col min="8962" max="8962" width="7.140625" style="1" customWidth="1"/>
    <col min="8963" max="8963" width="51.5703125" style="1" customWidth="1"/>
    <col min="8964" max="8964" width="18.42578125" style="1" customWidth="1"/>
    <col min="8965" max="8965" width="16.7109375" style="1" customWidth="1"/>
    <col min="8966" max="8966" width="14.85546875" style="1" customWidth="1"/>
    <col min="8967" max="8968" width="15.42578125" style="1" customWidth="1"/>
    <col min="8969" max="8969" width="13.5703125" style="1" bestFit="1" customWidth="1"/>
    <col min="8970" max="9217" width="9.140625" style="1"/>
    <col min="9218" max="9218" width="7.140625" style="1" customWidth="1"/>
    <col min="9219" max="9219" width="51.5703125" style="1" customWidth="1"/>
    <col min="9220" max="9220" width="18.42578125" style="1" customWidth="1"/>
    <col min="9221" max="9221" width="16.7109375" style="1" customWidth="1"/>
    <col min="9222" max="9222" width="14.85546875" style="1" customWidth="1"/>
    <col min="9223" max="9224" width="15.42578125" style="1" customWidth="1"/>
    <col min="9225" max="9225" width="13.5703125" style="1" bestFit="1" customWidth="1"/>
    <col min="9226" max="9473" width="9.140625" style="1"/>
    <col min="9474" max="9474" width="7.140625" style="1" customWidth="1"/>
    <col min="9475" max="9475" width="51.5703125" style="1" customWidth="1"/>
    <col min="9476" max="9476" width="18.42578125" style="1" customWidth="1"/>
    <col min="9477" max="9477" width="16.7109375" style="1" customWidth="1"/>
    <col min="9478" max="9478" width="14.85546875" style="1" customWidth="1"/>
    <col min="9479" max="9480" width="15.42578125" style="1" customWidth="1"/>
    <col min="9481" max="9481" width="13.5703125" style="1" bestFit="1" customWidth="1"/>
    <col min="9482" max="9729" width="9.140625" style="1"/>
    <col min="9730" max="9730" width="7.140625" style="1" customWidth="1"/>
    <col min="9731" max="9731" width="51.5703125" style="1" customWidth="1"/>
    <col min="9732" max="9732" width="18.42578125" style="1" customWidth="1"/>
    <col min="9733" max="9733" width="16.7109375" style="1" customWidth="1"/>
    <col min="9734" max="9734" width="14.85546875" style="1" customWidth="1"/>
    <col min="9735" max="9736" width="15.42578125" style="1" customWidth="1"/>
    <col min="9737" max="9737" width="13.5703125" style="1" bestFit="1" customWidth="1"/>
    <col min="9738" max="9985" width="9.140625" style="1"/>
    <col min="9986" max="9986" width="7.140625" style="1" customWidth="1"/>
    <col min="9987" max="9987" width="51.5703125" style="1" customWidth="1"/>
    <col min="9988" max="9988" width="18.42578125" style="1" customWidth="1"/>
    <col min="9989" max="9989" width="16.7109375" style="1" customWidth="1"/>
    <col min="9990" max="9990" width="14.85546875" style="1" customWidth="1"/>
    <col min="9991" max="9992" width="15.42578125" style="1" customWidth="1"/>
    <col min="9993" max="9993" width="13.5703125" style="1" bestFit="1" customWidth="1"/>
    <col min="9994" max="10241" width="9.140625" style="1"/>
    <col min="10242" max="10242" width="7.140625" style="1" customWidth="1"/>
    <col min="10243" max="10243" width="51.5703125" style="1" customWidth="1"/>
    <col min="10244" max="10244" width="18.42578125" style="1" customWidth="1"/>
    <col min="10245" max="10245" width="16.7109375" style="1" customWidth="1"/>
    <col min="10246" max="10246" width="14.85546875" style="1" customWidth="1"/>
    <col min="10247" max="10248" width="15.42578125" style="1" customWidth="1"/>
    <col min="10249" max="10249" width="13.5703125" style="1" bestFit="1" customWidth="1"/>
    <col min="10250" max="10497" width="9.140625" style="1"/>
    <col min="10498" max="10498" width="7.140625" style="1" customWidth="1"/>
    <col min="10499" max="10499" width="51.5703125" style="1" customWidth="1"/>
    <col min="10500" max="10500" width="18.42578125" style="1" customWidth="1"/>
    <col min="10501" max="10501" width="16.7109375" style="1" customWidth="1"/>
    <col min="10502" max="10502" width="14.85546875" style="1" customWidth="1"/>
    <col min="10503" max="10504" width="15.42578125" style="1" customWidth="1"/>
    <col min="10505" max="10505" width="13.5703125" style="1" bestFit="1" customWidth="1"/>
    <col min="10506" max="10753" width="9.140625" style="1"/>
    <col min="10754" max="10754" width="7.140625" style="1" customWidth="1"/>
    <col min="10755" max="10755" width="51.5703125" style="1" customWidth="1"/>
    <col min="10756" max="10756" width="18.42578125" style="1" customWidth="1"/>
    <col min="10757" max="10757" width="16.7109375" style="1" customWidth="1"/>
    <col min="10758" max="10758" width="14.85546875" style="1" customWidth="1"/>
    <col min="10759" max="10760" width="15.42578125" style="1" customWidth="1"/>
    <col min="10761" max="10761" width="13.5703125" style="1" bestFit="1" customWidth="1"/>
    <col min="10762" max="11009" width="9.140625" style="1"/>
    <col min="11010" max="11010" width="7.140625" style="1" customWidth="1"/>
    <col min="11011" max="11011" width="51.5703125" style="1" customWidth="1"/>
    <col min="11012" max="11012" width="18.42578125" style="1" customWidth="1"/>
    <col min="11013" max="11013" width="16.7109375" style="1" customWidth="1"/>
    <col min="11014" max="11014" width="14.85546875" style="1" customWidth="1"/>
    <col min="11015" max="11016" width="15.42578125" style="1" customWidth="1"/>
    <col min="11017" max="11017" width="13.5703125" style="1" bestFit="1" customWidth="1"/>
    <col min="11018" max="11265" width="9.140625" style="1"/>
    <col min="11266" max="11266" width="7.140625" style="1" customWidth="1"/>
    <col min="11267" max="11267" width="51.5703125" style="1" customWidth="1"/>
    <col min="11268" max="11268" width="18.42578125" style="1" customWidth="1"/>
    <col min="11269" max="11269" width="16.7109375" style="1" customWidth="1"/>
    <col min="11270" max="11270" width="14.85546875" style="1" customWidth="1"/>
    <col min="11271" max="11272" width="15.42578125" style="1" customWidth="1"/>
    <col min="11273" max="11273" width="13.5703125" style="1" bestFit="1" customWidth="1"/>
    <col min="11274" max="11521" width="9.140625" style="1"/>
    <col min="11522" max="11522" width="7.140625" style="1" customWidth="1"/>
    <col min="11523" max="11523" width="51.5703125" style="1" customWidth="1"/>
    <col min="11524" max="11524" width="18.42578125" style="1" customWidth="1"/>
    <col min="11525" max="11525" width="16.7109375" style="1" customWidth="1"/>
    <col min="11526" max="11526" width="14.85546875" style="1" customWidth="1"/>
    <col min="11527" max="11528" width="15.42578125" style="1" customWidth="1"/>
    <col min="11529" max="11529" width="13.5703125" style="1" bestFit="1" customWidth="1"/>
    <col min="11530" max="11777" width="9.140625" style="1"/>
    <col min="11778" max="11778" width="7.140625" style="1" customWidth="1"/>
    <col min="11779" max="11779" width="51.5703125" style="1" customWidth="1"/>
    <col min="11780" max="11780" width="18.42578125" style="1" customWidth="1"/>
    <col min="11781" max="11781" width="16.7109375" style="1" customWidth="1"/>
    <col min="11782" max="11782" width="14.85546875" style="1" customWidth="1"/>
    <col min="11783" max="11784" width="15.42578125" style="1" customWidth="1"/>
    <col min="11785" max="11785" width="13.5703125" style="1" bestFit="1" customWidth="1"/>
    <col min="11786" max="12033" width="9.140625" style="1"/>
    <col min="12034" max="12034" width="7.140625" style="1" customWidth="1"/>
    <col min="12035" max="12035" width="51.5703125" style="1" customWidth="1"/>
    <col min="12036" max="12036" width="18.42578125" style="1" customWidth="1"/>
    <col min="12037" max="12037" width="16.7109375" style="1" customWidth="1"/>
    <col min="12038" max="12038" width="14.85546875" style="1" customWidth="1"/>
    <col min="12039" max="12040" width="15.42578125" style="1" customWidth="1"/>
    <col min="12041" max="12041" width="13.5703125" style="1" bestFit="1" customWidth="1"/>
    <col min="12042" max="12289" width="9.140625" style="1"/>
    <col min="12290" max="12290" width="7.140625" style="1" customWidth="1"/>
    <col min="12291" max="12291" width="51.5703125" style="1" customWidth="1"/>
    <col min="12292" max="12292" width="18.42578125" style="1" customWidth="1"/>
    <col min="12293" max="12293" width="16.7109375" style="1" customWidth="1"/>
    <col min="12294" max="12294" width="14.85546875" style="1" customWidth="1"/>
    <col min="12295" max="12296" width="15.42578125" style="1" customWidth="1"/>
    <col min="12297" max="12297" width="13.5703125" style="1" bestFit="1" customWidth="1"/>
    <col min="12298" max="12545" width="9.140625" style="1"/>
    <col min="12546" max="12546" width="7.140625" style="1" customWidth="1"/>
    <col min="12547" max="12547" width="51.5703125" style="1" customWidth="1"/>
    <col min="12548" max="12548" width="18.42578125" style="1" customWidth="1"/>
    <col min="12549" max="12549" width="16.7109375" style="1" customWidth="1"/>
    <col min="12550" max="12550" width="14.85546875" style="1" customWidth="1"/>
    <col min="12551" max="12552" width="15.42578125" style="1" customWidth="1"/>
    <col min="12553" max="12553" width="13.5703125" style="1" bestFit="1" customWidth="1"/>
    <col min="12554" max="12801" width="9.140625" style="1"/>
    <col min="12802" max="12802" width="7.140625" style="1" customWidth="1"/>
    <col min="12803" max="12803" width="51.5703125" style="1" customWidth="1"/>
    <col min="12804" max="12804" width="18.42578125" style="1" customWidth="1"/>
    <col min="12805" max="12805" width="16.7109375" style="1" customWidth="1"/>
    <col min="12806" max="12806" width="14.85546875" style="1" customWidth="1"/>
    <col min="12807" max="12808" width="15.42578125" style="1" customWidth="1"/>
    <col min="12809" max="12809" width="13.5703125" style="1" bestFit="1" customWidth="1"/>
    <col min="12810" max="13057" width="9.140625" style="1"/>
    <col min="13058" max="13058" width="7.140625" style="1" customWidth="1"/>
    <col min="13059" max="13059" width="51.5703125" style="1" customWidth="1"/>
    <col min="13060" max="13060" width="18.42578125" style="1" customWidth="1"/>
    <col min="13061" max="13061" width="16.7109375" style="1" customWidth="1"/>
    <col min="13062" max="13062" width="14.85546875" style="1" customWidth="1"/>
    <col min="13063" max="13064" width="15.42578125" style="1" customWidth="1"/>
    <col min="13065" max="13065" width="13.5703125" style="1" bestFit="1" customWidth="1"/>
    <col min="13066" max="13313" width="9.140625" style="1"/>
    <col min="13314" max="13314" width="7.140625" style="1" customWidth="1"/>
    <col min="13315" max="13315" width="51.5703125" style="1" customWidth="1"/>
    <col min="13316" max="13316" width="18.42578125" style="1" customWidth="1"/>
    <col min="13317" max="13317" width="16.7109375" style="1" customWidth="1"/>
    <col min="13318" max="13318" width="14.85546875" style="1" customWidth="1"/>
    <col min="13319" max="13320" width="15.42578125" style="1" customWidth="1"/>
    <col min="13321" max="13321" width="13.5703125" style="1" bestFit="1" customWidth="1"/>
    <col min="13322" max="13569" width="9.140625" style="1"/>
    <col min="13570" max="13570" width="7.140625" style="1" customWidth="1"/>
    <col min="13571" max="13571" width="51.5703125" style="1" customWidth="1"/>
    <col min="13572" max="13572" width="18.42578125" style="1" customWidth="1"/>
    <col min="13573" max="13573" width="16.7109375" style="1" customWidth="1"/>
    <col min="13574" max="13574" width="14.85546875" style="1" customWidth="1"/>
    <col min="13575" max="13576" width="15.42578125" style="1" customWidth="1"/>
    <col min="13577" max="13577" width="13.5703125" style="1" bestFit="1" customWidth="1"/>
    <col min="13578" max="13825" width="9.140625" style="1"/>
    <col min="13826" max="13826" width="7.140625" style="1" customWidth="1"/>
    <col min="13827" max="13827" width="51.5703125" style="1" customWidth="1"/>
    <col min="13828" max="13828" width="18.42578125" style="1" customWidth="1"/>
    <col min="13829" max="13829" width="16.7109375" style="1" customWidth="1"/>
    <col min="13830" max="13830" width="14.85546875" style="1" customWidth="1"/>
    <col min="13831" max="13832" width="15.42578125" style="1" customWidth="1"/>
    <col min="13833" max="13833" width="13.5703125" style="1" bestFit="1" customWidth="1"/>
    <col min="13834" max="14081" width="9.140625" style="1"/>
    <col min="14082" max="14082" width="7.140625" style="1" customWidth="1"/>
    <col min="14083" max="14083" width="51.5703125" style="1" customWidth="1"/>
    <col min="14084" max="14084" width="18.42578125" style="1" customWidth="1"/>
    <col min="14085" max="14085" width="16.7109375" style="1" customWidth="1"/>
    <col min="14086" max="14086" width="14.85546875" style="1" customWidth="1"/>
    <col min="14087" max="14088" width="15.42578125" style="1" customWidth="1"/>
    <col min="14089" max="14089" width="13.5703125" style="1" bestFit="1" customWidth="1"/>
    <col min="14090" max="14337" width="9.140625" style="1"/>
    <col min="14338" max="14338" width="7.140625" style="1" customWidth="1"/>
    <col min="14339" max="14339" width="51.5703125" style="1" customWidth="1"/>
    <col min="14340" max="14340" width="18.42578125" style="1" customWidth="1"/>
    <col min="14341" max="14341" width="16.7109375" style="1" customWidth="1"/>
    <col min="14342" max="14342" width="14.85546875" style="1" customWidth="1"/>
    <col min="14343" max="14344" width="15.42578125" style="1" customWidth="1"/>
    <col min="14345" max="14345" width="13.5703125" style="1" bestFit="1" customWidth="1"/>
    <col min="14346" max="14593" width="9.140625" style="1"/>
    <col min="14594" max="14594" width="7.140625" style="1" customWidth="1"/>
    <col min="14595" max="14595" width="51.5703125" style="1" customWidth="1"/>
    <col min="14596" max="14596" width="18.42578125" style="1" customWidth="1"/>
    <col min="14597" max="14597" width="16.7109375" style="1" customWidth="1"/>
    <col min="14598" max="14598" width="14.85546875" style="1" customWidth="1"/>
    <col min="14599" max="14600" width="15.42578125" style="1" customWidth="1"/>
    <col min="14601" max="14601" width="13.5703125" style="1" bestFit="1" customWidth="1"/>
    <col min="14602" max="14849" width="9.140625" style="1"/>
    <col min="14850" max="14850" width="7.140625" style="1" customWidth="1"/>
    <col min="14851" max="14851" width="51.5703125" style="1" customWidth="1"/>
    <col min="14852" max="14852" width="18.42578125" style="1" customWidth="1"/>
    <col min="14853" max="14853" width="16.7109375" style="1" customWidth="1"/>
    <col min="14854" max="14854" width="14.85546875" style="1" customWidth="1"/>
    <col min="14855" max="14856" width="15.42578125" style="1" customWidth="1"/>
    <col min="14857" max="14857" width="13.5703125" style="1" bestFit="1" customWidth="1"/>
    <col min="14858" max="15105" width="9.140625" style="1"/>
    <col min="15106" max="15106" width="7.140625" style="1" customWidth="1"/>
    <col min="15107" max="15107" width="51.5703125" style="1" customWidth="1"/>
    <col min="15108" max="15108" width="18.42578125" style="1" customWidth="1"/>
    <col min="15109" max="15109" width="16.7109375" style="1" customWidth="1"/>
    <col min="15110" max="15110" width="14.85546875" style="1" customWidth="1"/>
    <col min="15111" max="15112" width="15.42578125" style="1" customWidth="1"/>
    <col min="15113" max="15113" width="13.5703125" style="1" bestFit="1" customWidth="1"/>
    <col min="15114" max="15361" width="9.140625" style="1"/>
    <col min="15362" max="15362" width="7.140625" style="1" customWidth="1"/>
    <col min="15363" max="15363" width="51.5703125" style="1" customWidth="1"/>
    <col min="15364" max="15364" width="18.42578125" style="1" customWidth="1"/>
    <col min="15365" max="15365" width="16.7109375" style="1" customWidth="1"/>
    <col min="15366" max="15366" width="14.85546875" style="1" customWidth="1"/>
    <col min="15367" max="15368" width="15.42578125" style="1" customWidth="1"/>
    <col min="15369" max="15369" width="13.5703125" style="1" bestFit="1" customWidth="1"/>
    <col min="15370" max="15617" width="9.140625" style="1"/>
    <col min="15618" max="15618" width="7.140625" style="1" customWidth="1"/>
    <col min="15619" max="15619" width="51.5703125" style="1" customWidth="1"/>
    <col min="15620" max="15620" width="18.42578125" style="1" customWidth="1"/>
    <col min="15621" max="15621" width="16.7109375" style="1" customWidth="1"/>
    <col min="15622" max="15622" width="14.85546875" style="1" customWidth="1"/>
    <col min="15623" max="15624" width="15.42578125" style="1" customWidth="1"/>
    <col min="15625" max="15625" width="13.5703125" style="1" bestFit="1" customWidth="1"/>
    <col min="15626" max="15873" width="9.140625" style="1"/>
    <col min="15874" max="15874" width="7.140625" style="1" customWidth="1"/>
    <col min="15875" max="15875" width="51.5703125" style="1" customWidth="1"/>
    <col min="15876" max="15876" width="18.42578125" style="1" customWidth="1"/>
    <col min="15877" max="15877" width="16.7109375" style="1" customWidth="1"/>
    <col min="15878" max="15878" width="14.85546875" style="1" customWidth="1"/>
    <col min="15879" max="15880" width="15.42578125" style="1" customWidth="1"/>
    <col min="15881" max="15881" width="13.5703125" style="1" bestFit="1" customWidth="1"/>
    <col min="15882" max="16129" width="9.140625" style="1"/>
    <col min="16130" max="16130" width="7.140625" style="1" customWidth="1"/>
    <col min="16131" max="16131" width="51.5703125" style="1" customWidth="1"/>
    <col min="16132" max="16132" width="18.42578125" style="1" customWidth="1"/>
    <col min="16133" max="16133" width="16.7109375" style="1" customWidth="1"/>
    <col min="16134" max="16134" width="14.85546875" style="1" customWidth="1"/>
    <col min="16135" max="16136" width="15.42578125" style="1" customWidth="1"/>
    <col min="16137" max="16137" width="13.5703125" style="1" bestFit="1" customWidth="1"/>
    <col min="16138" max="16384" width="9.140625" style="1"/>
  </cols>
  <sheetData>
    <row r="2" spans="2:8">
      <c r="G2" s="1" t="s">
        <v>60</v>
      </c>
    </row>
    <row r="3" spans="2:8">
      <c r="G3" s="1" t="s">
        <v>11</v>
      </c>
    </row>
    <row r="4" spans="2:8">
      <c r="G4" s="1" t="s">
        <v>12</v>
      </c>
    </row>
    <row r="5" spans="2:8">
      <c r="G5" s="1" t="s">
        <v>100</v>
      </c>
    </row>
    <row r="7" spans="2:8" ht="18.75" customHeight="1">
      <c r="B7" s="95" t="s">
        <v>61</v>
      </c>
      <c r="C7" s="85"/>
      <c r="D7" s="85"/>
      <c r="E7" s="85"/>
      <c r="F7" s="85"/>
      <c r="G7" s="85"/>
      <c r="H7" s="85"/>
    </row>
    <row r="8" spans="2:8" ht="18.75">
      <c r="C8" s="48" t="s">
        <v>62</v>
      </c>
      <c r="F8" s="49"/>
    </row>
    <row r="9" spans="2:8" ht="17.25" customHeight="1">
      <c r="B9" s="96" t="s">
        <v>63</v>
      </c>
      <c r="C9" s="96" t="s">
        <v>16</v>
      </c>
      <c r="D9" s="96" t="s">
        <v>64</v>
      </c>
      <c r="E9" s="96" t="s">
        <v>21</v>
      </c>
      <c r="F9" s="96" t="s">
        <v>65</v>
      </c>
      <c r="G9" s="96" t="s">
        <v>66</v>
      </c>
      <c r="H9" s="96" t="s">
        <v>67</v>
      </c>
    </row>
    <row r="10" spans="2:8" ht="14.25" customHeight="1">
      <c r="B10" s="97"/>
      <c r="C10" s="97"/>
      <c r="D10" s="97"/>
      <c r="E10" s="97"/>
      <c r="F10" s="97"/>
      <c r="G10" s="97"/>
      <c r="H10" s="97"/>
    </row>
    <row r="11" spans="2:8" ht="17.25" customHeight="1">
      <c r="B11" s="98"/>
      <c r="C11" s="98"/>
      <c r="D11" s="98"/>
      <c r="E11" s="98"/>
      <c r="F11" s="98"/>
      <c r="G11" s="98"/>
      <c r="H11" s="98"/>
    </row>
    <row r="12" spans="2:8" ht="19.5" customHeight="1">
      <c r="B12" s="50" t="s">
        <v>0</v>
      </c>
      <c r="C12" s="51" t="s">
        <v>68</v>
      </c>
      <c r="D12" s="52">
        <f>SUM(D13:D17)</f>
        <v>23296692</v>
      </c>
      <c r="E12" s="52">
        <f>E13+E14+E15+E16+E17</f>
        <v>8721150.2200000007</v>
      </c>
      <c r="F12" s="53">
        <f>+E12/D12*100</f>
        <v>37.435144096852895</v>
      </c>
      <c r="G12" s="52">
        <f>SUM(G13:G17)</f>
        <v>96325.43</v>
      </c>
      <c r="H12" s="52">
        <f>SUM(H13:H17)</f>
        <v>37239.279999999999</v>
      </c>
    </row>
    <row r="13" spans="2:8" ht="14.25" customHeight="1">
      <c r="B13" s="54" t="s">
        <v>69</v>
      </c>
      <c r="C13" s="55" t="s">
        <v>70</v>
      </c>
      <c r="D13" s="56">
        <v>9239066</v>
      </c>
      <c r="E13" s="57">
        <v>3751272</v>
      </c>
      <c r="F13" s="58">
        <f t="shared" ref="F13:F26" si="0">+E13/D13*100</f>
        <v>40.602285988648632</v>
      </c>
      <c r="G13" s="57"/>
      <c r="H13" s="56"/>
    </row>
    <row r="14" spans="2:8" ht="14.25" customHeight="1">
      <c r="B14" s="59" t="s">
        <v>71</v>
      </c>
      <c r="C14" s="55" t="s">
        <v>72</v>
      </c>
      <c r="D14" s="60">
        <v>300000</v>
      </c>
      <c r="E14" s="57">
        <v>207033.25</v>
      </c>
      <c r="F14" s="61">
        <f t="shared" si="0"/>
        <v>69.011083333333332</v>
      </c>
      <c r="G14" s="57"/>
      <c r="H14" s="60">
        <v>239.94</v>
      </c>
    </row>
    <row r="15" spans="2:8" ht="15.75" customHeight="1">
      <c r="B15" s="59" t="s">
        <v>73</v>
      </c>
      <c r="C15" s="62" t="s">
        <v>74</v>
      </c>
      <c r="D15" s="60">
        <v>1650000</v>
      </c>
      <c r="E15" s="57">
        <v>868844</v>
      </c>
      <c r="F15" s="61">
        <f t="shared" si="0"/>
        <v>52.657212121212119</v>
      </c>
      <c r="G15" s="57"/>
      <c r="H15" s="60"/>
    </row>
    <row r="16" spans="2:8" ht="14.25" customHeight="1">
      <c r="B16" s="59" t="s">
        <v>75</v>
      </c>
      <c r="C16" s="55" t="s">
        <v>76</v>
      </c>
      <c r="D16" s="60">
        <v>400600</v>
      </c>
      <c r="E16" s="57">
        <v>870</v>
      </c>
      <c r="F16" s="61">
        <f>+E16/D16*100</f>
        <v>0.21717423864203697</v>
      </c>
      <c r="G16" s="57"/>
      <c r="H16" s="60"/>
    </row>
    <row r="17" spans="2:9">
      <c r="B17" s="59" t="s">
        <v>77</v>
      </c>
      <c r="C17" s="62" t="s">
        <v>78</v>
      </c>
      <c r="D17" s="60">
        <v>11707026</v>
      </c>
      <c r="E17" s="57">
        <v>3893130.97</v>
      </c>
      <c r="F17" s="61">
        <f t="shared" si="0"/>
        <v>33.254653829247502</v>
      </c>
      <c r="G17" s="57">
        <v>96325.43</v>
      </c>
      <c r="H17" s="60">
        <v>36999.339999999997</v>
      </c>
    </row>
    <row r="18" spans="2:9">
      <c r="B18" s="63" t="s">
        <v>3</v>
      </c>
      <c r="C18" s="64" t="s">
        <v>79</v>
      </c>
      <c r="D18" s="52">
        <v>9785600</v>
      </c>
      <c r="E18" s="65">
        <v>5775288</v>
      </c>
      <c r="F18" s="66">
        <f t="shared" si="0"/>
        <v>59.018230869849575</v>
      </c>
      <c r="G18" s="65"/>
      <c r="H18" s="52"/>
    </row>
    <row r="19" spans="2:9">
      <c r="B19" s="50" t="s">
        <v>6</v>
      </c>
      <c r="C19" s="51" t="s">
        <v>80</v>
      </c>
      <c r="D19" s="65">
        <v>424100</v>
      </c>
      <c r="E19" s="52">
        <v>202189</v>
      </c>
      <c r="F19" s="53">
        <f t="shared" si="0"/>
        <v>47.674840839424668</v>
      </c>
      <c r="G19" s="52"/>
      <c r="H19" s="67"/>
      <c r="I19" s="29"/>
    </row>
    <row r="20" spans="2:9" ht="15.75" customHeight="1">
      <c r="B20" s="50" t="s">
        <v>81</v>
      </c>
      <c r="C20" s="51" t="s">
        <v>82</v>
      </c>
      <c r="D20" s="65">
        <v>421100</v>
      </c>
      <c r="E20" s="52">
        <v>165672.37</v>
      </c>
      <c r="F20" s="53">
        <f t="shared" si="0"/>
        <v>39.342761814295891</v>
      </c>
      <c r="G20" s="52"/>
      <c r="H20" s="67"/>
    </row>
    <row r="21" spans="2:9">
      <c r="B21" s="50" t="s">
        <v>83</v>
      </c>
      <c r="C21" s="51" t="s">
        <v>84</v>
      </c>
      <c r="D21" s="65">
        <f>D22+D23+D24+D25</f>
        <v>47106329</v>
      </c>
      <c r="E21" s="52">
        <f>E22+E23+E24+E25</f>
        <v>27888472</v>
      </c>
      <c r="F21" s="53">
        <f t="shared" si="0"/>
        <v>59.203237849419345</v>
      </c>
      <c r="G21" s="52"/>
      <c r="H21" s="67"/>
    </row>
    <row r="22" spans="2:9">
      <c r="B22" s="54" t="s">
        <v>69</v>
      </c>
      <c r="C22" s="55" t="s">
        <v>85</v>
      </c>
      <c r="D22" s="56">
        <v>36696815</v>
      </c>
      <c r="E22" s="57">
        <v>22617800</v>
      </c>
      <c r="F22" s="58">
        <f>+E22/D22*100</f>
        <v>61.634231744635059</v>
      </c>
      <c r="G22" s="56"/>
      <c r="H22" s="56"/>
    </row>
    <row r="23" spans="2:9">
      <c r="B23" s="59" t="s">
        <v>71</v>
      </c>
      <c r="C23" s="55" t="s">
        <v>86</v>
      </c>
      <c r="D23" s="60">
        <v>8661102</v>
      </c>
      <c r="E23" s="57">
        <v>4330554</v>
      </c>
      <c r="F23" s="61">
        <f>+E23/D23*100</f>
        <v>50.000034637624637</v>
      </c>
      <c r="G23" s="60"/>
      <c r="H23" s="60"/>
    </row>
    <row r="24" spans="2:9">
      <c r="B24" s="59" t="s">
        <v>73</v>
      </c>
      <c r="C24" s="55" t="s">
        <v>87</v>
      </c>
      <c r="D24" s="60">
        <v>1616512</v>
      </c>
      <c r="E24" s="57">
        <v>808218</v>
      </c>
      <c r="F24" s="61">
        <f>+E24/D24*100</f>
        <v>49.997649259640511</v>
      </c>
      <c r="G24" s="60"/>
      <c r="H24" s="68"/>
    </row>
    <row r="25" spans="2:9">
      <c r="B25" s="59" t="s">
        <v>75</v>
      </c>
      <c r="C25" s="55" t="s">
        <v>107</v>
      </c>
      <c r="D25" s="60">
        <v>131900</v>
      </c>
      <c r="E25" s="57">
        <v>131900</v>
      </c>
      <c r="F25" s="61">
        <f>+E25/D25*100</f>
        <v>100</v>
      </c>
      <c r="G25" s="60"/>
      <c r="H25" s="80"/>
    </row>
    <row r="26" spans="2:9" ht="15.75" customHeight="1">
      <c r="B26" s="101" t="s">
        <v>88</v>
      </c>
      <c r="C26" s="102"/>
      <c r="D26" s="65">
        <f>D12+D18+D19+D20+D21</f>
        <v>81033821</v>
      </c>
      <c r="E26" s="52">
        <f>E12+E18+E19+E20+E21</f>
        <v>42752771.590000004</v>
      </c>
      <c r="F26" s="53">
        <f t="shared" si="0"/>
        <v>52.759170260526169</v>
      </c>
      <c r="G26" s="52">
        <f>G12</f>
        <v>96325.43</v>
      </c>
      <c r="H26" s="52">
        <f>H12</f>
        <v>37239.279999999999</v>
      </c>
    </row>
    <row r="27" spans="2:9" ht="19.5" customHeight="1">
      <c r="D27" s="28"/>
      <c r="E27" s="28"/>
    </row>
    <row r="28" spans="2:9" ht="164.25" customHeight="1">
      <c r="B28" s="103" t="s">
        <v>108</v>
      </c>
      <c r="C28" s="103"/>
      <c r="D28" s="103"/>
      <c r="E28" s="103"/>
      <c r="F28" s="103"/>
      <c r="G28" s="103"/>
      <c r="H28" s="103"/>
    </row>
    <row r="29" spans="2:9" ht="20.25" customHeight="1">
      <c r="B29" s="1" t="s">
        <v>89</v>
      </c>
    </row>
    <row r="30" spans="2:9" ht="95.25" customHeight="1">
      <c r="B30" s="103" t="s">
        <v>109</v>
      </c>
      <c r="C30" s="103"/>
      <c r="D30" s="103"/>
      <c r="E30" s="103"/>
      <c r="F30" s="103"/>
      <c r="G30" s="103"/>
      <c r="H30" s="103"/>
    </row>
    <row r="68" spans="2:6">
      <c r="B68" s="50" t="s">
        <v>0</v>
      </c>
      <c r="C68" s="51" t="s">
        <v>90</v>
      </c>
      <c r="D68" s="52">
        <v>8721150.2200000007</v>
      </c>
    </row>
    <row r="69" spans="2:6">
      <c r="B69" s="63" t="s">
        <v>3</v>
      </c>
      <c r="C69" s="64" t="s">
        <v>79</v>
      </c>
      <c r="D69" s="65">
        <v>5775288</v>
      </c>
    </row>
    <row r="70" spans="2:6">
      <c r="B70" s="50" t="s">
        <v>6</v>
      </c>
      <c r="C70" s="51" t="s">
        <v>80</v>
      </c>
      <c r="D70" s="52">
        <v>202189</v>
      </c>
    </row>
    <row r="71" spans="2:6">
      <c r="B71" s="50" t="s">
        <v>81</v>
      </c>
      <c r="C71" s="51" t="s">
        <v>82</v>
      </c>
      <c r="D71" s="52">
        <v>165672.37</v>
      </c>
    </row>
    <row r="72" spans="2:6">
      <c r="B72" s="50" t="s">
        <v>91</v>
      </c>
      <c r="C72" s="51" t="s">
        <v>92</v>
      </c>
      <c r="D72" s="52">
        <v>27888472</v>
      </c>
    </row>
    <row r="73" spans="2:6">
      <c r="D73" s="29">
        <f>SUM(D68:D72)</f>
        <v>42752771.590000004</v>
      </c>
    </row>
    <row r="78" spans="2:6" ht="16.5" thickBot="1"/>
    <row r="79" spans="2:6" ht="17.25" thickTop="1" thickBot="1">
      <c r="B79" s="104" t="s">
        <v>63</v>
      </c>
      <c r="C79" s="104" t="s">
        <v>16</v>
      </c>
      <c r="D79" s="104" t="s">
        <v>64</v>
      </c>
      <c r="E79" s="104" t="s">
        <v>21</v>
      </c>
      <c r="F79" s="104" t="s">
        <v>65</v>
      </c>
    </row>
    <row r="80" spans="2:6" ht="17.25" thickTop="1" thickBot="1">
      <c r="B80" s="105"/>
      <c r="C80" s="105"/>
      <c r="D80" s="105"/>
      <c r="E80" s="105"/>
      <c r="F80" s="105"/>
    </row>
    <row r="81" spans="2:6" ht="17.25" thickTop="1" thickBot="1">
      <c r="B81" s="105"/>
      <c r="C81" s="105"/>
      <c r="D81" s="105"/>
      <c r="E81" s="105"/>
      <c r="F81" s="105"/>
    </row>
    <row r="82" spans="2:6" ht="17.25" thickTop="1" thickBot="1">
      <c r="B82" s="69" t="s">
        <v>0</v>
      </c>
      <c r="C82" s="70" t="s">
        <v>68</v>
      </c>
      <c r="D82" s="71">
        <f>SUM(D83:D87)</f>
        <v>10061173</v>
      </c>
      <c r="E82" s="71">
        <f>SUM(E83:E87)</f>
        <v>5128232.54</v>
      </c>
      <c r="F82" s="72">
        <f>+E82/D82*100</f>
        <v>50.970523417100566</v>
      </c>
    </row>
    <row r="83" spans="2:6" ht="17.25" thickTop="1" thickBot="1">
      <c r="B83" s="73" t="s">
        <v>69</v>
      </c>
      <c r="C83" s="74" t="s">
        <v>70</v>
      </c>
      <c r="D83" s="75">
        <v>6587874</v>
      </c>
      <c r="E83" s="75">
        <v>3206267</v>
      </c>
      <c r="F83" s="76">
        <f>+E83/D83*100</f>
        <v>48.66922166392375</v>
      </c>
    </row>
    <row r="84" spans="2:6" ht="17.25" thickTop="1" thickBot="1">
      <c r="B84" s="73" t="s">
        <v>71</v>
      </c>
      <c r="C84" s="74" t="s">
        <v>72</v>
      </c>
      <c r="D84" s="75">
        <v>130000</v>
      </c>
      <c r="E84" s="75">
        <v>114032.64</v>
      </c>
      <c r="F84" s="76">
        <f>+E84/D84*100</f>
        <v>87.717415384615379</v>
      </c>
    </row>
    <row r="85" spans="2:6" ht="17.25" thickTop="1" thickBot="1">
      <c r="B85" s="73" t="s">
        <v>73</v>
      </c>
      <c r="C85" s="77" t="s">
        <v>74</v>
      </c>
      <c r="D85" s="75">
        <v>1449300</v>
      </c>
      <c r="E85" s="75">
        <f>902305.5+17929.5</f>
        <v>920235</v>
      </c>
      <c r="F85" s="76">
        <f>+E85/D85*100</f>
        <v>63.495135582695092</v>
      </c>
    </row>
    <row r="86" spans="2:6" ht="17.25" thickTop="1" thickBot="1">
      <c r="B86" s="73" t="s">
        <v>75</v>
      </c>
      <c r="C86" s="74" t="s">
        <v>93</v>
      </c>
      <c r="D86" s="75">
        <v>100000</v>
      </c>
      <c r="E86" s="75">
        <f>26283.76+49</f>
        <v>26332.76</v>
      </c>
      <c r="F86" s="76">
        <f>+E86/D86*100</f>
        <v>26.33276</v>
      </c>
    </row>
    <row r="87" spans="2:6" ht="17.25" thickTop="1" thickBot="1">
      <c r="B87" s="73" t="s">
        <v>77</v>
      </c>
      <c r="C87" s="77" t="s">
        <v>78</v>
      </c>
      <c r="D87" s="75">
        <v>1793999</v>
      </c>
      <c r="E87" s="75">
        <v>861365.14</v>
      </c>
      <c r="F87" s="76">
        <f t="shared" ref="F87:F92" si="1">+E87/D87*100</f>
        <v>48.013691200496766</v>
      </c>
    </row>
    <row r="88" spans="2:6" ht="17.25" thickTop="1" thickBot="1">
      <c r="B88" s="69" t="s">
        <v>3</v>
      </c>
      <c r="C88" s="70" t="s">
        <v>79</v>
      </c>
      <c r="D88" s="71">
        <v>6346608</v>
      </c>
      <c r="E88" s="71">
        <v>3385307</v>
      </c>
      <c r="F88" s="72">
        <f t="shared" si="1"/>
        <v>53.340414281140411</v>
      </c>
    </row>
    <row r="89" spans="2:6" ht="17.25" thickTop="1" thickBot="1">
      <c r="B89" s="69" t="s">
        <v>6</v>
      </c>
      <c r="C89" s="70" t="s">
        <v>80</v>
      </c>
      <c r="D89" s="71">
        <v>419021</v>
      </c>
      <c r="E89" s="71">
        <v>259267</v>
      </c>
      <c r="F89" s="72">
        <f t="shared" si="1"/>
        <v>61.874464525644299</v>
      </c>
    </row>
    <row r="90" spans="2:6" ht="17.25" thickTop="1" thickBot="1">
      <c r="B90" s="69" t="s">
        <v>81</v>
      </c>
      <c r="C90" s="70" t="s">
        <v>82</v>
      </c>
      <c r="D90" s="71">
        <v>707424</v>
      </c>
      <c r="E90" s="71">
        <v>510486.29</v>
      </c>
      <c r="F90" s="72">
        <f t="shared" si="1"/>
        <v>72.161290824173335</v>
      </c>
    </row>
    <row r="91" spans="2:6" ht="17.25" thickTop="1" thickBot="1">
      <c r="B91" s="69" t="s">
        <v>83</v>
      </c>
      <c r="C91" s="78" t="s">
        <v>94</v>
      </c>
      <c r="D91" s="71">
        <v>1338170</v>
      </c>
      <c r="E91" s="71">
        <v>1081714.53</v>
      </c>
      <c r="F91" s="72">
        <f t="shared" si="1"/>
        <v>80.835359483473695</v>
      </c>
    </row>
    <row r="92" spans="2:6" ht="17.25" thickTop="1" thickBot="1">
      <c r="B92" s="69" t="s">
        <v>91</v>
      </c>
      <c r="C92" s="70" t="s">
        <v>84</v>
      </c>
      <c r="D92" s="71">
        <f>SUM(D93:D96)</f>
        <v>31712671</v>
      </c>
      <c r="E92" s="71">
        <f>SUM(E93:E96)</f>
        <v>18620912</v>
      </c>
      <c r="F92" s="72">
        <f t="shared" si="1"/>
        <v>58.717576958434059</v>
      </c>
    </row>
    <row r="93" spans="2:6" ht="17.25" thickTop="1" thickBot="1">
      <c r="B93" s="73" t="s">
        <v>69</v>
      </c>
      <c r="C93" s="74" t="s">
        <v>85</v>
      </c>
      <c r="D93" s="75">
        <v>24609640</v>
      </c>
      <c r="E93" s="75">
        <v>15144392</v>
      </c>
      <c r="F93" s="76">
        <f>+E93/D93*100</f>
        <v>61.538454036710824</v>
      </c>
    </row>
    <row r="94" spans="2:6" ht="17.25" thickTop="1" thickBot="1">
      <c r="B94" s="73" t="s">
        <v>71</v>
      </c>
      <c r="C94" s="74" t="s">
        <v>95</v>
      </c>
      <c r="D94" s="75">
        <v>150000</v>
      </c>
      <c r="E94" s="75">
        <v>0</v>
      </c>
      <c r="F94" s="76">
        <f>+E94/D94*100</f>
        <v>0</v>
      </c>
    </row>
    <row r="95" spans="2:6" ht="17.25" thickTop="1" thickBot="1">
      <c r="B95" s="73" t="s">
        <v>73</v>
      </c>
      <c r="C95" s="74" t="s">
        <v>86</v>
      </c>
      <c r="D95" s="75">
        <v>6130159</v>
      </c>
      <c r="E95" s="75">
        <v>3065082</v>
      </c>
      <c r="F95" s="76">
        <f>+E95/D95*100</f>
        <v>50.000040781976452</v>
      </c>
    </row>
    <row r="96" spans="2:6" ht="17.25" thickTop="1" thickBot="1">
      <c r="B96" s="73" t="s">
        <v>75</v>
      </c>
      <c r="C96" s="74" t="s">
        <v>87</v>
      </c>
      <c r="D96" s="75">
        <v>822872</v>
      </c>
      <c r="E96" s="75">
        <v>411438</v>
      </c>
      <c r="F96" s="76">
        <f>+E96/D96*100</f>
        <v>50.000243051167139</v>
      </c>
    </row>
    <row r="97" spans="2:6" ht="17.25" thickTop="1" thickBot="1">
      <c r="B97" s="99" t="s">
        <v>88</v>
      </c>
      <c r="C97" s="100"/>
      <c r="D97" s="71">
        <f>+D82+D88+D89+D90+D91+D92</f>
        <v>50585067</v>
      </c>
      <c r="E97" s="71">
        <f>+E82+E88+E89+E90+E91+E92</f>
        <v>28985919.359999999</v>
      </c>
      <c r="F97" s="72">
        <f>+E97/D97*100</f>
        <v>57.301336301482017</v>
      </c>
    </row>
    <row r="98" spans="2:6" ht="16.5" thickTop="1"/>
  </sheetData>
  <mergeCells count="17">
    <mergeCell ref="B97:C97"/>
    <mergeCell ref="B26:C26"/>
    <mergeCell ref="B28:H28"/>
    <mergeCell ref="B30:H30"/>
    <mergeCell ref="B79:B81"/>
    <mergeCell ref="C79:C81"/>
    <mergeCell ref="D79:D81"/>
    <mergeCell ref="E79:E81"/>
    <mergeCell ref="F79:F81"/>
    <mergeCell ref="B7:H7"/>
    <mergeCell ref="B9:B11"/>
    <mergeCell ref="C9:C11"/>
    <mergeCell ref="D9:D11"/>
    <mergeCell ref="E9:E11"/>
    <mergeCell ref="F9:F11"/>
    <mergeCell ref="G9:G11"/>
    <mergeCell ref="H9:H11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4294967292" r:id="rId1"/>
  <headerFooter>
    <oddFooter>&amp;R&amp;"Times New Roman,Normalny"&amp;14 15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4</vt:i4>
      </vt:variant>
    </vt:vector>
  </HeadingPairs>
  <TitlesOfParts>
    <vt:vector size="11" baseType="lpstr">
      <vt:lpstr>Zał 1 dochody i wydatki ogolem</vt:lpstr>
      <vt:lpstr>dochody porownanie</vt:lpstr>
      <vt:lpstr>wydatki porownanie </vt:lpstr>
      <vt:lpstr>Zał 4 dochody wg grup</vt:lpstr>
      <vt:lpstr>Arkusz1</vt:lpstr>
      <vt:lpstr>Arkusz2</vt:lpstr>
      <vt:lpstr>Arkusz3</vt:lpstr>
      <vt:lpstr>'dochody porownanie'!Obszar_wydruku</vt:lpstr>
      <vt:lpstr>'wydatki porownanie '!Obszar_wydruku</vt:lpstr>
      <vt:lpstr>'Zał 1 dochody i wydatki ogolem'!Obszar_wydruku</vt:lpstr>
      <vt:lpstr>'Zał 4 dochody wg grup'!Obszar_wydruku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2012-08-03T09:21:04Z</dcterms:modified>
</cp:coreProperties>
</file>