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60" windowWidth="11295" windowHeight="5580" activeTab="6"/>
  </bookViews>
  <sheets>
    <sheet name="Zał nr 13" sheetId="1" r:id="rId1"/>
    <sheet name="Zał nr 4" sheetId="2" r:id="rId2"/>
    <sheet name="Zał nr 5" sheetId="3" r:id="rId3"/>
    <sheet name="Zał nr 9," sheetId="4" r:id="rId4"/>
    <sheet name="Zał nr 11 ," sheetId="5" r:id="rId5"/>
    <sheet name="Zał nr 3 WPI" sheetId="6" r:id="rId6"/>
    <sheet name="zał Nr 7" sheetId="7" r:id="rId7"/>
  </sheets>
  <calcPr calcId="125725"/>
</workbook>
</file>

<file path=xl/calcChain.xml><?xml version="1.0" encoding="utf-8"?>
<calcChain xmlns="http://schemas.openxmlformats.org/spreadsheetml/2006/main">
  <c r="G28" i="7"/>
  <c r="F28"/>
  <c r="M46" i="6"/>
  <c r="L46"/>
  <c r="J46"/>
  <c r="I46"/>
  <c r="H46"/>
  <c r="G46"/>
  <c r="O28"/>
  <c r="O46" s="1"/>
  <c r="N28"/>
  <c r="N46" s="1"/>
  <c r="Q35" i="5"/>
  <c r="P35"/>
  <c r="O35"/>
  <c r="N35"/>
  <c r="M35"/>
  <c r="L35"/>
  <c r="K35"/>
  <c r="J35"/>
  <c r="I35"/>
  <c r="H35"/>
  <c r="Q30"/>
  <c r="Q47" s="1"/>
  <c r="P30"/>
  <c r="P47" s="1"/>
  <c r="O30"/>
  <c r="O47" s="1"/>
  <c r="N30"/>
  <c r="N47" s="1"/>
  <c r="M30"/>
  <c r="M47" s="1"/>
  <c r="L30"/>
  <c r="L47" s="1"/>
  <c r="K30"/>
  <c r="K47" s="1"/>
  <c r="J30"/>
  <c r="J47" s="1"/>
  <c r="I30"/>
  <c r="I47" s="1"/>
  <c r="H30"/>
  <c r="H47" s="1"/>
  <c r="Q24"/>
  <c r="P24"/>
  <c r="O24"/>
  <c r="N24"/>
  <c r="M24"/>
  <c r="L24"/>
  <c r="K24"/>
  <c r="J24"/>
  <c r="I24"/>
  <c r="H24"/>
  <c r="G20"/>
  <c r="F20"/>
  <c r="E20"/>
  <c r="Q16"/>
  <c r="P16"/>
  <c r="O16"/>
  <c r="N16"/>
  <c r="M16"/>
  <c r="L16"/>
  <c r="K16"/>
  <c r="J16"/>
  <c r="I16"/>
  <c r="H16"/>
  <c r="G12"/>
  <c r="G11" s="1"/>
  <c r="F12"/>
  <c r="F11" s="1"/>
  <c r="F45" s="1"/>
  <c r="E12"/>
  <c r="E11" s="1"/>
  <c r="H17" i="4"/>
  <c r="E21" i="3"/>
  <c r="M109" i="2"/>
  <c r="L109"/>
  <c r="J109"/>
  <c r="I109"/>
  <c r="H109"/>
  <c r="G109"/>
  <c r="G40" i="1"/>
  <c r="G39" s="1"/>
  <c r="G37"/>
  <c r="G36" s="1"/>
  <c r="G34"/>
  <c r="G33" s="1"/>
  <c r="G31"/>
  <c r="G30" s="1"/>
  <c r="G28"/>
  <c r="G27" s="1"/>
  <c r="G21"/>
  <c r="G20" s="1"/>
  <c r="G18"/>
  <c r="G17" s="1"/>
  <c r="G15"/>
  <c r="G14" s="1"/>
  <c r="G12"/>
  <c r="G11" s="1"/>
  <c r="G9"/>
  <c r="G8" s="1"/>
  <c r="G42" l="1"/>
  <c r="G23"/>
  <c r="E44" i="5"/>
  <c r="E45"/>
  <c r="G44"/>
  <c r="H11"/>
  <c r="G45"/>
  <c r="F44"/>
  <c r="I46"/>
  <c r="K46"/>
  <c r="M46"/>
  <c r="O46"/>
  <c r="Q46"/>
  <c r="H46"/>
  <c r="J46"/>
  <c r="L46"/>
  <c r="N46"/>
  <c r="P46"/>
  <c r="H45" l="1"/>
  <c r="H44"/>
  <c r="I11"/>
  <c r="I44" l="1"/>
  <c r="J11"/>
  <c r="I45"/>
  <c r="J45" l="1"/>
  <c r="J44"/>
  <c r="K11"/>
  <c r="K44" l="1"/>
  <c r="L11"/>
  <c r="K45"/>
  <c r="L45" l="1"/>
  <c r="L44"/>
  <c r="M11"/>
  <c r="M44" l="1"/>
  <c r="N11"/>
  <c r="M45"/>
  <c r="N45" l="1"/>
  <c r="N44"/>
  <c r="O11"/>
  <c r="O44" l="1"/>
  <c r="P11"/>
  <c r="O45"/>
  <c r="P45" l="1"/>
  <c r="P44"/>
  <c r="Q11"/>
  <c r="Q44" l="1"/>
  <c r="Q45"/>
</calcChain>
</file>

<file path=xl/sharedStrings.xml><?xml version="1.0" encoding="utf-8"?>
<sst xmlns="http://schemas.openxmlformats.org/spreadsheetml/2006/main" count="811" uniqueCount="308">
  <si>
    <t>Planowane dochody i wydatki budżetu państwa w 2009 roku</t>
  </si>
  <si>
    <t>Tabela Nr 1</t>
  </si>
  <si>
    <t>Dochody</t>
  </si>
  <si>
    <t>w złotych</t>
  </si>
  <si>
    <t>Dział</t>
  </si>
  <si>
    <t>Rozdział</t>
  </si>
  <si>
    <t>§</t>
  </si>
  <si>
    <t>Wyszczególnienie</t>
  </si>
  <si>
    <t>Plan</t>
  </si>
  <si>
    <t>010</t>
  </si>
  <si>
    <t>Rolnictwo i łowiectwo</t>
  </si>
  <si>
    <t>01008</t>
  </si>
  <si>
    <t>Melioracje wodne</t>
  </si>
  <si>
    <t>0690</t>
  </si>
  <si>
    <t>Wpływy z różnych opłat</t>
  </si>
  <si>
    <t>700</t>
  </si>
  <si>
    <t>Gospodarka mieszkaniowa</t>
  </si>
  <si>
    <t>70005</t>
  </si>
  <si>
    <t>Gospodarka gruntami i nieruchomościami</t>
  </si>
  <si>
    <t>0470</t>
  </si>
  <si>
    <t>Wpływy z opłat za zarząd, użytkowanie i użytkowanie wieczyste nieruchomości</t>
  </si>
  <si>
    <t>710</t>
  </si>
  <si>
    <t>Działalność usługowa</t>
  </si>
  <si>
    <t>71015</t>
  </si>
  <si>
    <t>Nadzór budowlany</t>
  </si>
  <si>
    <t>Bezpieczeństwo publiczne i ochrona przeciwpożarowa</t>
  </si>
  <si>
    <t>Komendy powiatowe Państwowej Straży Pożarnej</t>
  </si>
  <si>
    <t>0750</t>
  </si>
  <si>
    <t>Dochody z najmu i dzierżawy składników majątkowych Skarbu Państwa, jednostek samorządu terytorialnego lub innych jednostek zaliczanych do sektora finansów publicznych oraz innych umów o podobnym charakterze</t>
  </si>
  <si>
    <t>Pomoc społeczna</t>
  </si>
  <si>
    <t>Ośrodki wsparcia</t>
  </si>
  <si>
    <t>0830</t>
  </si>
  <si>
    <t>Wpływy z usług</t>
  </si>
  <si>
    <t xml:space="preserve">Razem </t>
  </si>
  <si>
    <t>Wydatki</t>
  </si>
  <si>
    <t>2930</t>
  </si>
  <si>
    <t>Wpłaty jednostek samorządu terytorialnego do budżetu państwa</t>
  </si>
  <si>
    <t>Razem wydatki</t>
  </si>
  <si>
    <t xml:space="preserve">Zadania inwestycyjne powiatu nakielskiego w 2009 roku </t>
  </si>
  <si>
    <t>L.p.</t>
  </si>
  <si>
    <t xml:space="preserve">Nazwa zadania inwestycyjnego </t>
  </si>
  <si>
    <t>Łączne koszty finansowe</t>
  </si>
  <si>
    <t>Planowane wydatki</t>
  </si>
  <si>
    <t>Jednostka organizacyjna realizująca program lub koordynująca wykonanie programu</t>
  </si>
  <si>
    <t>rok budżetowy 2009 (8+9+10+11)</t>
  </si>
  <si>
    <t>z tego źródła finansowania</t>
  </si>
  <si>
    <t>dochody własne jst</t>
  </si>
  <si>
    <t>kredyty, pożyczki, obligacje</t>
  </si>
  <si>
    <t>środki pochodzące z innych źródeł*</t>
  </si>
  <si>
    <t>środki wymienione w art. 5 ust. 1 pkt 2 i 3 u.f.p.</t>
  </si>
  <si>
    <t>1.</t>
  </si>
  <si>
    <t>A.</t>
  </si>
  <si>
    <t>Gmina Nakło</t>
  </si>
  <si>
    <t xml:space="preserve">B. </t>
  </si>
  <si>
    <t>C.</t>
  </si>
  <si>
    <t>Zarząd Dróg Powiatowych</t>
  </si>
  <si>
    <t>2.</t>
  </si>
  <si>
    <t>3.</t>
  </si>
  <si>
    <t>4.</t>
  </si>
  <si>
    <t>5.</t>
  </si>
  <si>
    <t>6.</t>
  </si>
  <si>
    <t>Przebudowa drogi powiatowej Nr 1932 Sipiory-Czerwonak</t>
  </si>
  <si>
    <t>7.</t>
  </si>
  <si>
    <t>8.</t>
  </si>
  <si>
    <t>Rozbudowa drogipowiatowej Nr 1939 Miastowice-Podobowice</t>
  </si>
  <si>
    <t>Zakup dwóch zestawów komputerowych dla Zarządu Drogowego</t>
  </si>
  <si>
    <t>B.</t>
  </si>
  <si>
    <t>Instalacja klimatyzacji w budynku Starostwa Powiatowego w Nakle nad Notecią</t>
  </si>
  <si>
    <t>Starostwo Powiatowe</t>
  </si>
  <si>
    <t xml:space="preserve">Rezerwy na wydatki, których szczegółowy podział na pozycje klasyfikacji budżetowej nie mógł być dokonany w okresie planowania budżetu </t>
  </si>
  <si>
    <t>Zakup systemu informatycznego w Starostwie Powiatowym - Wydział Finansowy</t>
  </si>
  <si>
    <t>Zakup sprzętu informatycznego - zestawy komputerowe dla Starostwa Powiatowego</t>
  </si>
  <si>
    <t>Rozbudowa sieci komputerowej w Starostwie Powiatowym, zakup serwera na systemie Windows 2003 Serwer</t>
  </si>
  <si>
    <t>Budowa sali gimnastycznej przy                 I Liceum Ogólnokształcącym w Szubinie</t>
  </si>
  <si>
    <t>Budowa centrum rekreacyjno-sportowego (sali gimnastycznej) przy ZSP im. S. Staszica w Nakle nad Notecią</t>
  </si>
  <si>
    <t>Opracowanie studium wykonalności przystani wodnej na rzece Noteć w Nakle nad Notecią</t>
  </si>
  <si>
    <t>Budowa przystani wodnej na rzece Noteć w Nakle nad Notecią - dokumentacja projektowa</t>
  </si>
  <si>
    <t>Budowa boiska sportowego Orlik przy ZSP w Szubinie</t>
  </si>
  <si>
    <t>Termomodernizacja budynku internatu przy ZSP w Szubinie (docieplenie ścian, wymiana okien, drzwi)</t>
  </si>
  <si>
    <t>Termomodernizacja budynku szkoły ZSP w Nakle nad Notecią (docieplenie elewacji,)</t>
  </si>
  <si>
    <t>Termomodernizacja budynku szkoły ZSS w Szubinie (docieplenie ścian, wymiana okien,docieplenie dachu)</t>
  </si>
  <si>
    <t>Partycypacja w kosztach budowy basenu w Nakle nad Notecią</t>
  </si>
  <si>
    <t>Zakup samochodu - bus dla Młodzieżowego Ośrodka Wychowawczego w Samostrzelu</t>
  </si>
  <si>
    <t>Młodzieżowy Ośrodek Wychowawczy w Samostrzelu</t>
  </si>
  <si>
    <t>Zakup oprogramowania i licencji do pracy z mapą cyfrową w Powiatowym Centrum Zarządzania Kryzysowego</t>
  </si>
  <si>
    <t>Ogółem</t>
  </si>
  <si>
    <t>x</t>
  </si>
  <si>
    <t>* Wybrać odpowiednie oznaczenie źródła finansowania:</t>
  </si>
  <si>
    <t>A. Dotacje i środki z budżetu państwa (np. od wojewody, MEN, UKFIS, ….)</t>
  </si>
  <si>
    <t>B. Środki i dotacje otrzymane od innych jst oraz innych jednostek zaliczanych do sektora finansów publicznych</t>
  </si>
  <si>
    <t>C. Inne źródła</t>
  </si>
  <si>
    <t>Modernizacja (Remont) drogi powiatowej Nr 1916 Samostrzel Sadki</t>
  </si>
  <si>
    <t>Modernizacja (Remont) drogi powiatowej Nr 1912 Liszkowo-Sadki</t>
  </si>
  <si>
    <t>Modernizacja (Remont) drogi powiatowej Nr 1905 Liszkowo-Mrocza</t>
  </si>
  <si>
    <t>Modernizacja (Remont) drogi powiatowej Nr 1921 Paterek-Łankowiczki</t>
  </si>
  <si>
    <t>Modernizacja (Remont) drogi powiatowej nr 1934 Zalesie Szaradowo</t>
  </si>
  <si>
    <t>Modernizacja (Remont) drogi powiatowej nr 1950 Rynarzewo -Łabiszyn</t>
  </si>
  <si>
    <t>Modernizacja (Remont) drogi powiatowej Nr 1928 Smogulec - Kcynia</t>
  </si>
  <si>
    <t xml:space="preserve">Modernizacja (Remont) drogi powiatowej Nr 1906 Dziunin-Mrocza  </t>
  </si>
  <si>
    <t>Modernizacja (Remont) drogi powiatowej Nr 1930 Dobieszewko-Kcynia</t>
  </si>
  <si>
    <t>Modernizacja (Remont) połączenia drogowego łączącego drogę krajową Nr 5 z drogą wojewódzką Nr 247 Zalesie-Królikowo-Dąbrówka Słupska - droga powiatowa Nr 1944 i Nr 1943</t>
  </si>
  <si>
    <t>Modernizacja (Remont) drogi powiatowej Nr 1926 Nakło-Bydgoszcz</t>
  </si>
  <si>
    <t>Zakup kontenera sanitarnego na przystań wodną</t>
  </si>
  <si>
    <t>Zespół Szkół Żeglugi Śródlądowej</t>
  </si>
  <si>
    <t>Partycypacja w budowie ścieżki rowerowo-pieszej Nakło-Paterek 100.000,00 zł i partycypacja w przygotowaniu dokumentacji nowego rozwiązania komunikacyjnego - skrzyżowanie dróg Nr 241 i Nr 246 w Paterku</t>
  </si>
  <si>
    <t>Przychody i rozchody budżetu w 2009 roku</t>
  </si>
  <si>
    <t>Lp.</t>
  </si>
  <si>
    <t>Treść</t>
  </si>
  <si>
    <t>Klasyfikacja §</t>
  </si>
  <si>
    <t>Kwota 2009 r.</t>
  </si>
  <si>
    <t>Przychody ogółem:</t>
  </si>
  <si>
    <t>Kredyty</t>
  </si>
  <si>
    <t>§ 952</t>
  </si>
  <si>
    <t>Pożyczki</t>
  </si>
  <si>
    <t>Pożyczki na finansowanie zadań realizowanych z udziałem środków pochodzących z budżetu Unii Europejskiej</t>
  </si>
  <si>
    <t>§ 903</t>
  </si>
  <si>
    <t>Spłaty pożyczek udzielonych</t>
  </si>
  <si>
    <t>§ 951</t>
  </si>
  <si>
    <t>Prywatyzacja majątku jednostki samorządu terytorialnego</t>
  </si>
  <si>
    <t>§ 944</t>
  </si>
  <si>
    <t>Nadwyżka budżetu z lat ubiegłych</t>
  </si>
  <si>
    <t>§ 957</t>
  </si>
  <si>
    <t>Papiery wartościowe (obligacje)</t>
  </si>
  <si>
    <t>§ 931</t>
  </si>
  <si>
    <t>Inne źródła (wolne środki)</t>
  </si>
  <si>
    <t>§ 955</t>
  </si>
  <si>
    <t>Rozchody ogółem:</t>
  </si>
  <si>
    <t>Spłaty kredytów</t>
  </si>
  <si>
    <t>§ 992</t>
  </si>
  <si>
    <t>Spłaty pożyczek</t>
  </si>
  <si>
    <t>Spłaty pożyczek otrzymanych na finansowanie zadań realizowanych z udziałem środków pochodzących z budżetu Unii Europejskiej</t>
  </si>
  <si>
    <t>§ 963</t>
  </si>
  <si>
    <t>Udzielone pożyczki</t>
  </si>
  <si>
    <t>§ 991</t>
  </si>
  <si>
    <t>Lokaty</t>
  </si>
  <si>
    <t>§ 994</t>
  </si>
  <si>
    <t>Wykup papierów wartościowych (obligacji)</t>
  </si>
  <si>
    <t>§ 982</t>
  </si>
  <si>
    <t>Rozchody z tytułu innych rozliczeń</t>
  </si>
  <si>
    <t>§ 995</t>
  </si>
  <si>
    <t>Dotacje celowe dla jednostek samorządu terytorialnego w 2009 roku</t>
  </si>
  <si>
    <t>Nazwa zadania</t>
  </si>
  <si>
    <t>Kwota dotacji</t>
  </si>
  <si>
    <t>Gmina Nakło nad Notecią - porozumienie w sprawie partycypacji w budowie ścieżki rowerowo-pieszej Nakło Paterek</t>
  </si>
  <si>
    <t>801</t>
  </si>
  <si>
    <t>80130</t>
  </si>
  <si>
    <t>Powiat Zielona Góra, Powiat Brodnica, Powiat Poznań, Powiat Wągrowiec - porozumienie w sprawie dofinansowania dokształcania uczniów klas wielozawodowych</t>
  </si>
  <si>
    <t>Urząd Marszałkowski - porozumienie w sprawie dofinansowania dokształcania uczniów klas wielozawodowych</t>
  </si>
  <si>
    <t>852</t>
  </si>
  <si>
    <t>85201</t>
  </si>
  <si>
    <t>Powiat Gniezno, Powiat Sępólno Krajeńskie, Powiat Brodnica, Powiat Chełmno, Powiat Inowrocław, Powiat Września, Powiat Grudziądz, Powiat Bydgoszcz, Miasto Bydgoszcz, Powiat Świecie, Powiat Toruń - porozumienie w sprawie ponoszenia wydatków związanych z pobytem dzieci powiatu nakielskiego w placówkach opiekuńczo-wychowawczych</t>
  </si>
  <si>
    <t>85204</t>
  </si>
  <si>
    <t>Powiat Brodnica, Powiat Sępólno Krajeńskie, Miasto Bydgoszcz, Powiat Szczecin, Miasto Toruń, Miasto Kielce, Powiat Wąbrzeźno, Powiat Żnin, Powiat Piła - porozumienie w sprawie ponoszenia wydatków związanych z pobytem dzieci z powiatu nakielskiego w rodzinach zastępczych</t>
  </si>
  <si>
    <t>853</t>
  </si>
  <si>
    <t>85395</t>
  </si>
  <si>
    <t>Powiat Toruński - umowa o dofinansowanie projektu w ramach programu operacyjnego Kapitał Ludzki, projekt "Podniesienie atrakcyjności i jakości szkolnictwa zawodowego na terenie województwa kujawsko-pomorskiego w roku szkolnym 2008/2009"</t>
  </si>
  <si>
    <t>921</t>
  </si>
  <si>
    <t>92116</t>
  </si>
  <si>
    <t>Urząd Miasta i Gminy w Nakle nad Notecią - porozumienie w sprawie powierzenia Bibliotece Publicznej w Nakle nad Notecią zadań Powiatowej Biblioteki Publicznej dla Powiatu Nakielskiego</t>
  </si>
  <si>
    <t>926</t>
  </si>
  <si>
    <t>92601</t>
  </si>
  <si>
    <t>Urząd Miasta i Gminy w Nakle nad Notecią - porozumienie w sprawie partycypacji w kosztach budowy basenu w Nakle nad Notecią</t>
  </si>
  <si>
    <t>Powiat Tucholski - umowa o dofinansowanie projektu "Kadry oświaty podwyższają swoje kwalifikacje"  w ramach Programu Operacyjnego Kapitał Ludzki Nr ED.I.4335-19/2009/POKL/9.4</t>
  </si>
  <si>
    <t xml:space="preserve">Prognoza kwoty długu i spłat na rok 2009 i lata następne </t>
  </si>
  <si>
    <t>W-wymagana</t>
  </si>
  <si>
    <t>31.12.2006</t>
  </si>
  <si>
    <t>31.12.2007</t>
  </si>
  <si>
    <t>31.12.2008*</t>
  </si>
  <si>
    <t>Prognoza kwoty długu na 31 grudzień 2009 roku i lata nastepne</t>
  </si>
  <si>
    <t>O - opcjonalna</t>
  </si>
  <si>
    <t>w</t>
  </si>
  <si>
    <t>Zobowiązania według tytułów dłużnych: **</t>
  </si>
  <si>
    <t>1.1</t>
  </si>
  <si>
    <t>Zaciągnięte zobowiązania (bez art. 170 ust. 3 ufp); 1.1.1+1.1.2+1.1.3:</t>
  </si>
  <si>
    <t>1.1.1</t>
  </si>
  <si>
    <t>o</t>
  </si>
  <si>
    <t>pożyczki</t>
  </si>
  <si>
    <t>1.1.2</t>
  </si>
  <si>
    <t>kredyty</t>
  </si>
  <si>
    <t>1.1.3</t>
  </si>
  <si>
    <t>obligacje</t>
  </si>
  <si>
    <t>1.2</t>
  </si>
  <si>
    <t>Planowane w roku budżetowym (bez art. 170 ust. 3 ufp); 1.2.1+1.2.2+1.2.3:</t>
  </si>
  <si>
    <t>1.2.1</t>
  </si>
  <si>
    <t>1.2.2</t>
  </si>
  <si>
    <t>1.2.3</t>
  </si>
  <si>
    <t>1.3</t>
  </si>
  <si>
    <t>Zaciągnięte zobowiązania (art. 170 ust. 3 ufp); 1.3.1+1.3.2+1.3.3:</t>
  </si>
  <si>
    <t>1.3.1</t>
  </si>
  <si>
    <t>1.3.2</t>
  </si>
  <si>
    <t>1.3.3</t>
  </si>
  <si>
    <t>1.4</t>
  </si>
  <si>
    <t>Planowane w roku budżetowym (art. 170 ust. 3 ufp); 1.4.1+1.4.2+1.4.3:</t>
  </si>
  <si>
    <t>1.4.1</t>
  </si>
  <si>
    <t>1.4.2</t>
  </si>
  <si>
    <t>1.4.3</t>
  </si>
  <si>
    <t>1.5</t>
  </si>
  <si>
    <t>Prognozowany stan zobowiazań wymagalnych na 31 grudzień</t>
  </si>
  <si>
    <t>Spłata długu 2.1+2.2+2.3+2.4</t>
  </si>
  <si>
    <t>2.1</t>
  </si>
  <si>
    <t>Spłata rat kapitałowych (bez art. 169 ust. 3 ufp); 2.1.1+2.1.2+2.1.3+2.1.4</t>
  </si>
  <si>
    <t>2.1.1</t>
  </si>
  <si>
    <t xml:space="preserve">kredytów </t>
  </si>
  <si>
    <t>2.1.2</t>
  </si>
  <si>
    <t xml:space="preserve">pożyczek </t>
  </si>
  <si>
    <t>2.1.3</t>
  </si>
  <si>
    <t>wykup papierów wartościowych</t>
  </si>
  <si>
    <t>2.1.4</t>
  </si>
  <si>
    <t>udzielonych poręczeń</t>
  </si>
  <si>
    <t>2.2</t>
  </si>
  <si>
    <t>Spłata rat kapitałowych (art. 169 ust. 3 ufp); 2.2.1+2.2.2+2.2.3+2.2.4</t>
  </si>
  <si>
    <t>2.2.1</t>
  </si>
  <si>
    <t>kredytów</t>
  </si>
  <si>
    <t>2.2.3</t>
  </si>
  <si>
    <t>2.2.4</t>
  </si>
  <si>
    <t>2.3</t>
  </si>
  <si>
    <t>Spłata odsetek i dyskonta (bez art. 169 ust. 3 ufp)</t>
  </si>
  <si>
    <t>2.4</t>
  </si>
  <si>
    <t>Spłata odsetek i dyskonta (art. 169 ust. 3 ufp)</t>
  </si>
  <si>
    <t>Prognozowane dochody budżetowe</t>
  </si>
  <si>
    <t>Relacje do dochodów (w %):</t>
  </si>
  <si>
    <t>4.1</t>
  </si>
  <si>
    <t xml:space="preserve">długu (art. 170 ust. 1);       </t>
  </si>
  <si>
    <t>4.2</t>
  </si>
  <si>
    <t>długu po uwzględnieniu wyłączeń (art. 170 ust. 3);</t>
  </si>
  <si>
    <t>4.3</t>
  </si>
  <si>
    <t xml:space="preserve">spłaty zadłużenia (art. 169 ust. 1);  (2.1+2.2+2.3+2.4):3 </t>
  </si>
  <si>
    <t>4.4</t>
  </si>
  <si>
    <t xml:space="preserve">spłaty zadłużenia po uwzględnieniu wyłączeń (art. 169 ust. 3); (2.1+2.3):3 </t>
  </si>
  <si>
    <t>* w przypadku sporządzania załacznika do projektu budżetu - należy podać przewidywane wykonanie, w przypadku zmiany załącznika w ciągu roku budżetowego - należy podać wykonanie faktyczne.</t>
  </si>
  <si>
    <t xml:space="preserve">** stan zobowiązań na koniec roku z uwzględnieniem spłat dokonanych w trakcie roku budżetowego </t>
  </si>
  <si>
    <t>Limity wydatków na wieloletnie programy inwestycyjne powiatu nakielskiego w latach 2009-2012</t>
  </si>
  <si>
    <t>Nazwa zadania inwestycyjnego i okres realizacji w latach</t>
  </si>
  <si>
    <t>2010 rok</t>
  </si>
  <si>
    <t>2011 rok</t>
  </si>
  <si>
    <t>2012 rok</t>
  </si>
  <si>
    <t>6050 6058 6059</t>
  </si>
  <si>
    <t>Zarząd Dróg Powiatowych w Nakle nad Notecią</t>
  </si>
  <si>
    <t xml:space="preserve">Rozbudowa drogi powiatowej nr 1939 Miastowice-Podobowice </t>
  </si>
  <si>
    <t>6050</t>
  </si>
  <si>
    <t>6058</t>
  </si>
  <si>
    <t>6059</t>
  </si>
  <si>
    <t>Przebudowa drogi powiatowej nr 1932 Sipiory-Czerwonak</t>
  </si>
  <si>
    <t>9.</t>
  </si>
  <si>
    <t xml:space="preserve">Budowa przystani wodnej na rzece Noteć - wykonanie projektu </t>
  </si>
  <si>
    <t>Starostwo Powiatowe w Nakle nad Notecią</t>
  </si>
  <si>
    <t>10.</t>
  </si>
  <si>
    <t>801 854</t>
  </si>
  <si>
    <t>Termomodernizacja budynków szkół i placówek: ZSP w Szubinie, ZSŻŚ w Nakle,  ZSS w Szubinie, LO Nakło, ILO Szubin, ZSP Nakło</t>
  </si>
  <si>
    <t>Urząd Miasta i Gminy w Nakle nad Notecią</t>
  </si>
  <si>
    <t>11.</t>
  </si>
  <si>
    <t>6610</t>
  </si>
  <si>
    <t>12.</t>
  </si>
  <si>
    <t>Budowa sali gimnastycznej przy         I Liceum Ogólnokształcącym w Szubinie</t>
  </si>
  <si>
    <t>Modernizacja (Remont) drogi powiatowej nr 1938 Kcynia-Dziewierzewo</t>
  </si>
  <si>
    <t xml:space="preserve">Modernizacja (Remont) drogi powiatowej nr 1948 Samoklęski Małe-Zamość </t>
  </si>
  <si>
    <t xml:space="preserve">Modernizacja (Remont) drogi powiatowej nr 1930 Dobieszewko-Kcynia </t>
  </si>
  <si>
    <t xml:space="preserve">Modernizacja (Remont) drogi powiatowej nr 1926 Nakło-Bydgoszcz </t>
  </si>
  <si>
    <t>Modernizacja (Remont) drogi powiatowej Nr 1928 Smogulec-Kcynia</t>
  </si>
  <si>
    <t>80111 80130 85420</t>
  </si>
  <si>
    <t xml:space="preserve">Spłaty rat z tytułu zaciągniętych pożyczek i kredytów  oraz wykuo obligacji samorządowych wynoszą 2.597.808,00 zł, które zostaną uregulowane z przychodów z innych rozliczeń krajowych (wolne środki) w kwocie 2.511.798,00 zł i nadwyżki w kwocie 86.010,00 zł </t>
  </si>
  <si>
    <t>Dochody i wydatki związane z realizacją zadań własnych powiatu nakielskiego w 2009 roku</t>
  </si>
  <si>
    <t>Nazwa</t>
  </si>
  <si>
    <t>Dotacje ogółem</t>
  </si>
  <si>
    <t>Wydatki ogółem</t>
  </si>
  <si>
    <t>Domy pomocy społecznej</t>
  </si>
  <si>
    <t>2130</t>
  </si>
  <si>
    <t>Dotacje celowe otrzymane z budżetu państwa na realizację bieżących zadań własnych powiatu</t>
  </si>
  <si>
    <t>3020</t>
  </si>
  <si>
    <t>Wydatki osobowe niezaliczane do wynagrodzeń</t>
  </si>
  <si>
    <t>4010</t>
  </si>
  <si>
    <t>Wynagrodzenia osobowe pracowników</t>
  </si>
  <si>
    <t>4040</t>
  </si>
  <si>
    <t>Dodatkowe wynagrodzenia roczne</t>
  </si>
  <si>
    <t>4110</t>
  </si>
  <si>
    <t>Składki na ubezpieczenia społeczne</t>
  </si>
  <si>
    <t>4120</t>
  </si>
  <si>
    <t>Składki na Fundusz Pracy</t>
  </si>
  <si>
    <t>4210</t>
  </si>
  <si>
    <t>Zakup materiałów i wyposażenia</t>
  </si>
  <si>
    <t>4220</t>
  </si>
  <si>
    <t>Zakup środków żywności</t>
  </si>
  <si>
    <t>4230</t>
  </si>
  <si>
    <t>Zakup leków i materiałów medycznych</t>
  </si>
  <si>
    <t>4260</t>
  </si>
  <si>
    <t>Zakup energii</t>
  </si>
  <si>
    <t>4270</t>
  </si>
  <si>
    <t>Zakup usług remontowych</t>
  </si>
  <si>
    <t>4280</t>
  </si>
  <si>
    <t>Zakup usług zdrowotnych</t>
  </si>
  <si>
    <t>4300</t>
  </si>
  <si>
    <t>Zakup usług pozostałych</t>
  </si>
  <si>
    <t>4430</t>
  </si>
  <si>
    <t>Różne opłaty i składki</t>
  </si>
  <si>
    <t>4440</t>
  </si>
  <si>
    <t>Odpisy na zakładowy fundusz świadczeń socjalnych</t>
  </si>
  <si>
    <t>Termomodernizacja budynku szkoły ZSŻŚ w Nakle nad Notecią (docieplenie ścian, wymiana okien, docieplenie dachu)</t>
  </si>
  <si>
    <t>kredyt - 1.700.000,00 zł     pożyczki - 2.240.500,00 zł</t>
  </si>
  <si>
    <t xml:space="preserve">Deficyt budżetowy w wysokości 12.417.779,00 zł sfinansowany zostanie pożyczkami z Funduszu Ochrony Środowiska w kwocie 2.240.500,00 zł, kredytem w wysokości 4.550.000,00 zł oraz nadwyżką z lat ubiegłych w wysokości 5.627.279,00 zł </t>
  </si>
  <si>
    <t>kredyty - 3.800.000,00 pożyczki - 2.240.500,00 zł</t>
  </si>
  <si>
    <t>Planuje się zaciągnąć kredyt bankowy na pokrycie deficytu w wysokości 4.550.000,00 zł oraz zaciąnąć pożyczkę w Funduszu Ochrony Środowiska w wysokości 2.240.500,00 zł na termomodernizację budynków oświatowych.</t>
  </si>
  <si>
    <t>Załącznik Nr 3 do uchwały Nr XXXIV/264/2009 Rady Powiatu w Nakle nad Notecią z dnia 25 lutego 2009 roku</t>
  </si>
  <si>
    <t>Załącznik Nr 4 do uchwały Nr XXXIV/264 /2009 Rady Powiatu w Nakle nad Notecią z dnia 25 lutego 2009 r.</t>
  </si>
  <si>
    <t>Załącznik Nr 5 do uchwały Nr XXXIV/264 /2009 Rady Powiatu w Nakle nad Notecią z dnia 25 lutego 2009 roku</t>
  </si>
  <si>
    <t>Załącznik Nr 7  do uchwały Nr XXXIV/264/2009 Rady Powiatu w Nakle nad Notecią z dnia 25 lutego 2009 roku</t>
  </si>
  <si>
    <t>Załącznik Nr 9 do uchwały Nr XXXIV/264 /2009 Rady Powiatu w Nakle nad Notecią z dnia 25 lutego 2009 roku</t>
  </si>
  <si>
    <t>Załącznik Nr 11  do uchwały Nr XXXIV/264/2009 Rady Powiatu w Nakle nad Notecią z dnia 25 lutego 2009 roku</t>
  </si>
  <si>
    <t>Załącznik Nr 13  do uchwały Nr XXXIV/264     /2009 Rady Powiatu w Nakle nad Notecią z dnia 25 lutego 2009 roku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</si>
</sst>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_ ;[Red]\-#,##0\ "/>
  </numFmts>
  <fonts count="13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2"/>
      <color indexed="10"/>
      <name val="Arial"/>
      <family val="2"/>
      <charset val="238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wrapText="1"/>
    </xf>
    <xf numFmtId="49" fontId="3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164" fontId="1" fillId="0" borderId="0" xfId="0" applyNumberFormat="1" applyFont="1" applyBorder="1" applyAlignment="1">
      <alignment horizontal="right" wrapText="1"/>
    </xf>
    <xf numFmtId="164" fontId="7" fillId="0" borderId="5" xfId="0" applyNumberFormat="1" applyFont="1" applyBorder="1" applyAlignment="1">
      <alignment horizontal="righ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5" fillId="0" borderId="0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0" xfId="0" applyFont="1" applyBorder="1"/>
    <xf numFmtId="2" fontId="2" fillId="0" borderId="12" xfId="0" applyNumberFormat="1" applyFont="1" applyBorder="1"/>
    <xf numFmtId="0" fontId="2" fillId="0" borderId="11" xfId="0" applyFont="1" applyBorder="1"/>
    <xf numFmtId="2" fontId="2" fillId="0" borderId="7" xfId="0" applyNumberFormat="1" applyFont="1" applyBorder="1"/>
    <xf numFmtId="0" fontId="2" fillId="0" borderId="13" xfId="0" applyFont="1" applyBorder="1"/>
    <xf numFmtId="2" fontId="2" fillId="0" borderId="5" xfId="0" applyNumberFormat="1" applyFont="1" applyBorder="1"/>
    <xf numFmtId="0" fontId="2" fillId="0" borderId="6" xfId="0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vertical="center" wrapText="1"/>
    </xf>
    <xf numFmtId="4" fontId="2" fillId="0" borderId="13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4" fontId="2" fillId="0" borderId="7" xfId="0" applyNumberFormat="1" applyFont="1" applyBorder="1"/>
    <xf numFmtId="0" fontId="2" fillId="0" borderId="9" xfId="0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4" fontId="1" fillId="0" borderId="1" xfId="0" applyNumberFormat="1" applyFont="1" applyBorder="1"/>
    <xf numFmtId="0" fontId="1" fillId="0" borderId="3" xfId="0" applyFont="1" applyBorder="1"/>
    <xf numFmtId="164" fontId="1" fillId="0" borderId="2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5" fillId="0" borderId="0" xfId="0" applyFont="1"/>
    <xf numFmtId="164" fontId="2" fillId="0" borderId="0" xfId="0" applyNumberFormat="1" applyFont="1"/>
    <xf numFmtId="0" fontId="4" fillId="0" borderId="0" xfId="0" applyFont="1"/>
    <xf numFmtId="4" fontId="2" fillId="0" borderId="6" xfId="0" applyNumberFormat="1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" fontId="4" fillId="0" borderId="2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" fontId="1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4" fontId="4" fillId="2" borderId="29" xfId="0" applyNumberFormat="1" applyFont="1" applyFill="1" applyBorder="1" applyAlignment="1">
      <alignment horizontal="right" vertical="center" wrapText="1"/>
    </xf>
    <xf numFmtId="4" fontId="4" fillId="2" borderId="17" xfId="0" applyNumberFormat="1" applyFont="1" applyFill="1" applyBorder="1" applyAlignment="1">
      <alignment horizontal="right" vertical="center" wrapText="1"/>
    </xf>
    <xf numFmtId="4" fontId="4" fillId="2" borderId="30" xfId="0" applyNumberFormat="1" applyFont="1" applyFill="1" applyBorder="1" applyAlignment="1">
      <alignment horizontal="right" vertical="center" wrapText="1"/>
    </xf>
    <xf numFmtId="4" fontId="4" fillId="2" borderId="28" xfId="0" applyNumberFormat="1" applyFont="1" applyFill="1" applyBorder="1" applyAlignment="1">
      <alignment horizontal="righ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4" fontId="4" fillId="0" borderId="16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5" fillId="0" borderId="25" xfId="0" applyNumberFormat="1" applyFont="1" applyBorder="1" applyAlignment="1">
      <alignment horizontal="right" vertical="center" wrapText="1"/>
    </xf>
    <xf numFmtId="4" fontId="5" fillId="0" borderId="24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7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0" fontId="7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left" vertical="center" wrapText="1"/>
    </xf>
    <xf numFmtId="4" fontId="4" fillId="0" borderId="34" xfId="0" applyNumberFormat="1" applyFont="1" applyBorder="1" applyAlignment="1">
      <alignment horizontal="right" vertical="center" wrapText="1"/>
    </xf>
    <xf numFmtId="4" fontId="4" fillId="0" borderId="35" xfId="0" applyNumberFormat="1" applyFont="1" applyBorder="1" applyAlignment="1">
      <alignment horizontal="right" vertical="center" wrapText="1"/>
    </xf>
    <xf numFmtId="4" fontId="4" fillId="0" borderId="32" xfId="0" applyNumberFormat="1" applyFont="1" applyBorder="1" applyAlignment="1">
      <alignment horizontal="right" vertical="center" wrapText="1"/>
    </xf>
    <xf numFmtId="4" fontId="4" fillId="0" borderId="36" xfId="0" applyNumberFormat="1" applyFont="1" applyBorder="1" applyAlignment="1">
      <alignment horizontal="right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right" vertical="center" wrapText="1"/>
    </xf>
    <xf numFmtId="4" fontId="4" fillId="0" borderId="15" xfId="0" applyNumberFormat="1" applyFont="1" applyBorder="1" applyAlignment="1">
      <alignment horizontal="right" vertical="center" wrapText="1"/>
    </xf>
    <xf numFmtId="4" fontId="4" fillId="0" borderId="20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vertical="center" wrapText="1"/>
    </xf>
    <xf numFmtId="0" fontId="4" fillId="0" borderId="42" xfId="0" applyFont="1" applyFill="1" applyBorder="1" applyAlignment="1">
      <alignment horizontal="center" vertical="center" wrapText="1"/>
    </xf>
    <xf numFmtId="4" fontId="4" fillId="0" borderId="42" xfId="0" applyNumberFormat="1" applyFont="1" applyBorder="1" applyAlignment="1">
      <alignment horizontal="right" vertical="center" wrapText="1"/>
    </xf>
    <xf numFmtId="4" fontId="4" fillId="0" borderId="43" xfId="0" applyNumberFormat="1" applyFont="1" applyBorder="1" applyAlignment="1">
      <alignment horizontal="right" vertical="center" wrapText="1"/>
    </xf>
    <xf numFmtId="4" fontId="4" fillId="0" borderId="40" xfId="0" applyNumberFormat="1" applyFont="1" applyBorder="1" applyAlignment="1">
      <alignment horizontal="right" vertical="center" wrapText="1"/>
    </xf>
    <xf numFmtId="4" fontId="4" fillId="0" borderId="44" xfId="0" applyNumberFormat="1" applyFont="1" applyBorder="1" applyAlignment="1">
      <alignment horizontal="righ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left" vertical="center" wrapText="1"/>
    </xf>
    <xf numFmtId="4" fontId="4" fillId="2" borderId="34" xfId="0" applyNumberFormat="1" applyFont="1" applyFill="1" applyBorder="1" applyAlignment="1">
      <alignment horizontal="right" vertical="center" wrapText="1"/>
    </xf>
    <xf numFmtId="4" fontId="4" fillId="2" borderId="35" xfId="0" applyNumberFormat="1" applyFont="1" applyFill="1" applyBorder="1" applyAlignment="1">
      <alignment horizontal="right" vertical="center" wrapText="1"/>
    </xf>
    <xf numFmtId="4" fontId="4" fillId="2" borderId="32" xfId="0" applyNumberFormat="1" applyFont="1" applyFill="1" applyBorder="1" applyAlignment="1">
      <alignment horizontal="right" vertical="center" wrapText="1"/>
    </xf>
    <xf numFmtId="4" fontId="4" fillId="2" borderId="36" xfId="0" applyNumberFormat="1" applyFont="1" applyFill="1" applyBorder="1" applyAlignment="1">
      <alignment horizontal="right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10" fontId="4" fillId="2" borderId="34" xfId="0" applyNumberFormat="1" applyFont="1" applyFill="1" applyBorder="1" applyAlignment="1">
      <alignment horizontal="right" vertical="center" wrapText="1"/>
    </xf>
    <xf numFmtId="10" fontId="4" fillId="2" borderId="35" xfId="0" applyNumberFormat="1" applyFont="1" applyFill="1" applyBorder="1" applyAlignment="1">
      <alignment horizontal="right" vertical="center" wrapText="1"/>
    </xf>
    <xf numFmtId="10" fontId="4" fillId="2" borderId="32" xfId="0" applyNumberFormat="1" applyFont="1" applyFill="1" applyBorder="1" applyAlignment="1">
      <alignment horizontal="right" vertical="center" wrapText="1"/>
    </xf>
    <xf numFmtId="10" fontId="4" fillId="2" borderId="36" xfId="0" applyNumberFormat="1" applyFont="1" applyFill="1" applyBorder="1" applyAlignment="1">
      <alignment horizontal="righ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left" vertical="center" wrapText="1"/>
    </xf>
    <xf numFmtId="10" fontId="4" fillId="2" borderId="38" xfId="0" applyNumberFormat="1" applyFont="1" applyFill="1" applyBorder="1" applyAlignment="1">
      <alignment horizontal="right" vertical="center" wrapText="1"/>
    </xf>
    <xf numFmtId="10" fontId="4" fillId="2" borderId="47" xfId="0" applyNumberFormat="1" applyFont="1" applyFill="1" applyBorder="1" applyAlignment="1">
      <alignment horizontal="right" vertical="center" wrapText="1"/>
    </xf>
    <xf numFmtId="10" fontId="4" fillId="2" borderId="45" xfId="0" applyNumberFormat="1" applyFont="1" applyFill="1" applyBorder="1" applyAlignment="1">
      <alignment horizontal="right" vertical="center" wrapText="1"/>
    </xf>
    <xf numFmtId="10" fontId="4" fillId="2" borderId="48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10" fillId="0" borderId="0" xfId="0" applyFont="1"/>
    <xf numFmtId="4" fontId="2" fillId="0" borderId="6" xfId="0" applyNumberFormat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2" fontId="2" fillId="0" borderId="9" xfId="0" applyNumberFormat="1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2" fontId="2" fillId="0" borderId="6" xfId="0" applyNumberFormat="1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2" fontId="2" fillId="0" borderId="8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0" fontId="2" fillId="0" borderId="5" xfId="0" applyFont="1" applyBorder="1" applyAlignment="1">
      <alignment horizontal="justify" vertical="center" wrapText="1"/>
    </xf>
    <xf numFmtId="164" fontId="4" fillId="0" borderId="1" xfId="0" applyNumberFormat="1" applyFont="1" applyBorder="1" applyAlignment="1">
      <alignment vertical="center" wrapText="1"/>
    </xf>
    <xf numFmtId="164" fontId="12" fillId="0" borderId="1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" fontId="2" fillId="0" borderId="11" xfId="0" applyNumberFormat="1" applyFont="1" applyBorder="1" applyAlignment="1">
      <alignment vertical="center" wrapText="1"/>
    </xf>
    <xf numFmtId="4" fontId="2" fillId="0" borderId="13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2" fillId="0" borderId="9" xfId="0" applyNumberFormat="1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2" fontId="4" fillId="2" borderId="10" xfId="0" applyNumberFormat="1" applyFont="1" applyFill="1" applyBorder="1" applyAlignment="1">
      <alignment horizontal="center" vertical="center" wrapText="1"/>
    </xf>
    <xf numFmtId="2" fontId="4" fillId="2" borderId="14" xfId="0" applyNumberFormat="1" applyFont="1" applyFill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0" borderId="9" xfId="0" applyNumberFormat="1" applyFont="1" applyBorder="1" applyAlignment="1">
      <alignment vertical="center" wrapText="1"/>
    </xf>
    <xf numFmtId="2" fontId="2" fillId="0" borderId="6" xfId="0" applyNumberFormat="1" applyFont="1" applyBorder="1" applyAlignment="1">
      <alignment vertical="center" wrapText="1"/>
    </xf>
    <xf numFmtId="2" fontId="2" fillId="0" borderId="8" xfId="0" applyNumberFormat="1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64" fontId="4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11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G52"/>
  <sheetViews>
    <sheetView topLeftCell="A36" workbookViewId="0">
      <selection activeCell="M37" sqref="M37"/>
    </sheetView>
  </sheetViews>
  <sheetFormatPr defaultRowHeight="15"/>
  <cols>
    <col min="2" max="2" width="6.42578125" customWidth="1"/>
    <col min="3" max="3" width="11.42578125" customWidth="1"/>
    <col min="4" max="4" width="14.140625" customWidth="1"/>
    <col min="5" max="5" width="11" customWidth="1"/>
    <col min="6" max="6" width="35.28515625" customWidth="1"/>
    <col min="7" max="7" width="22.85546875" customWidth="1"/>
  </cols>
  <sheetData>
    <row r="2" spans="3:7" ht="88.5" customHeight="1">
      <c r="G2" s="264" t="s">
        <v>307</v>
      </c>
    </row>
    <row r="3" spans="3:7" ht="20.25" customHeight="1">
      <c r="C3" s="265" t="s">
        <v>0</v>
      </c>
      <c r="D3" s="266"/>
      <c r="E3" s="266"/>
      <c r="F3" s="266"/>
      <c r="G3" s="266"/>
    </row>
    <row r="4" spans="3:7" ht="15.75">
      <c r="C4" s="267" t="s">
        <v>1</v>
      </c>
      <c r="D4" s="266"/>
      <c r="E4" s="266"/>
      <c r="F4" s="266"/>
      <c r="G4" s="266"/>
    </row>
    <row r="5" spans="3:7" ht="15.75">
      <c r="C5" s="1"/>
      <c r="D5" s="1"/>
      <c r="E5" s="1"/>
      <c r="F5" s="2"/>
      <c r="G5" s="1"/>
    </row>
    <row r="6" spans="3:7" ht="18">
      <c r="C6" s="3" t="s">
        <v>2</v>
      </c>
      <c r="D6" s="1"/>
      <c r="E6" s="1"/>
      <c r="F6" s="1"/>
      <c r="G6" s="4" t="s">
        <v>3</v>
      </c>
    </row>
    <row r="7" spans="3:7" ht="18">
      <c r="C7" s="5" t="s">
        <v>4</v>
      </c>
      <c r="D7" s="6" t="s">
        <v>5</v>
      </c>
      <c r="E7" s="6" t="s">
        <v>6</v>
      </c>
      <c r="F7" s="6" t="s">
        <v>7</v>
      </c>
      <c r="G7" s="7" t="s">
        <v>8</v>
      </c>
    </row>
    <row r="8" spans="3:7" ht="18.75">
      <c r="C8" s="8" t="s">
        <v>9</v>
      </c>
      <c r="D8" s="9"/>
      <c r="E8" s="8"/>
      <c r="F8" s="10" t="s">
        <v>10</v>
      </c>
      <c r="G8" s="11">
        <f>+G9</f>
        <v>10000</v>
      </c>
    </row>
    <row r="9" spans="3:7" ht="15.75">
      <c r="C9" s="12"/>
      <c r="D9" s="13" t="s">
        <v>11</v>
      </c>
      <c r="E9" s="14"/>
      <c r="F9" s="15" t="s">
        <v>12</v>
      </c>
      <c r="G9" s="16">
        <f>+G10</f>
        <v>10000</v>
      </c>
    </row>
    <row r="10" spans="3:7">
      <c r="C10" s="17"/>
      <c r="D10" s="18"/>
      <c r="E10" s="17" t="s">
        <v>13</v>
      </c>
      <c r="F10" s="19" t="s">
        <v>14</v>
      </c>
      <c r="G10" s="20">
        <v>10000</v>
      </c>
    </row>
    <row r="11" spans="3:7" ht="36">
      <c r="C11" s="8" t="s">
        <v>15</v>
      </c>
      <c r="D11" s="8"/>
      <c r="E11" s="8"/>
      <c r="F11" s="10" t="s">
        <v>16</v>
      </c>
      <c r="G11" s="11">
        <f>+G12</f>
        <v>333000</v>
      </c>
    </row>
    <row r="12" spans="3:7" ht="30">
      <c r="C12" s="8"/>
      <c r="D12" s="13" t="s">
        <v>17</v>
      </c>
      <c r="E12" s="13"/>
      <c r="F12" s="15" t="s">
        <v>18</v>
      </c>
      <c r="G12" s="16">
        <f>SUM(G13:G13)</f>
        <v>333000</v>
      </c>
    </row>
    <row r="13" spans="3:7" ht="45">
      <c r="C13" s="8"/>
      <c r="D13" s="13"/>
      <c r="E13" s="17" t="s">
        <v>19</v>
      </c>
      <c r="F13" s="19" t="s">
        <v>20</v>
      </c>
      <c r="G13" s="20">
        <v>333000</v>
      </c>
    </row>
    <row r="14" spans="3:7" ht="18">
      <c r="C14" s="8" t="s">
        <v>21</v>
      </c>
      <c r="D14" s="13"/>
      <c r="E14" s="17"/>
      <c r="F14" s="10" t="s">
        <v>22</v>
      </c>
      <c r="G14" s="11">
        <f>+G15</f>
        <v>1000</v>
      </c>
    </row>
    <row r="15" spans="3:7" ht="15.75">
      <c r="C15" s="12"/>
      <c r="D15" s="13" t="s">
        <v>23</v>
      </c>
      <c r="E15" s="17"/>
      <c r="F15" s="21" t="s">
        <v>24</v>
      </c>
      <c r="G15" s="16">
        <f>+G16</f>
        <v>1000</v>
      </c>
    </row>
    <row r="16" spans="3:7" ht="15.75">
      <c r="C16" s="12"/>
      <c r="D16" s="18"/>
      <c r="E16" s="17" t="s">
        <v>13</v>
      </c>
      <c r="F16" s="19" t="s">
        <v>14</v>
      </c>
      <c r="G16" s="20">
        <v>1000</v>
      </c>
    </row>
    <row r="17" spans="3:7" ht="54">
      <c r="C17" s="22">
        <v>754</v>
      </c>
      <c r="D17" s="23"/>
      <c r="E17" s="24"/>
      <c r="F17" s="25" t="s">
        <v>25</v>
      </c>
      <c r="G17" s="11">
        <f>+G18</f>
        <v>2000</v>
      </c>
    </row>
    <row r="18" spans="3:7" ht="30">
      <c r="C18" s="26"/>
      <c r="D18" s="18">
        <v>75411</v>
      </c>
      <c r="E18" s="17"/>
      <c r="F18" s="21" t="s">
        <v>26</v>
      </c>
      <c r="G18" s="16">
        <f>+G19</f>
        <v>2000</v>
      </c>
    </row>
    <row r="19" spans="3:7" ht="105">
      <c r="C19" s="12"/>
      <c r="D19" s="18"/>
      <c r="E19" s="17" t="s">
        <v>27</v>
      </c>
      <c r="F19" s="19" t="s">
        <v>28</v>
      </c>
      <c r="G19" s="20">
        <v>2000</v>
      </c>
    </row>
    <row r="20" spans="3:7" ht="18.75">
      <c r="C20" s="26">
        <v>852</v>
      </c>
      <c r="D20" s="9"/>
      <c r="E20" s="27"/>
      <c r="F20" s="10" t="s">
        <v>29</v>
      </c>
      <c r="G20" s="11">
        <f>+G21</f>
        <v>4000</v>
      </c>
    </row>
    <row r="21" spans="3:7" ht="18">
      <c r="C21" s="12"/>
      <c r="D21" s="18">
        <v>85203</v>
      </c>
      <c r="E21" s="27"/>
      <c r="F21" s="21" t="s">
        <v>30</v>
      </c>
      <c r="G21" s="16">
        <f>+G22</f>
        <v>4000</v>
      </c>
    </row>
    <row r="22" spans="3:7" ht="15.75">
      <c r="C22" s="12"/>
      <c r="D22" s="18"/>
      <c r="E22" s="17" t="s">
        <v>31</v>
      </c>
      <c r="F22" s="19" t="s">
        <v>32</v>
      </c>
      <c r="G22" s="20">
        <v>4000</v>
      </c>
    </row>
    <row r="23" spans="3:7" ht="18">
      <c r="C23" s="268" t="s">
        <v>33</v>
      </c>
      <c r="D23" s="269"/>
      <c r="E23" s="269"/>
      <c r="F23" s="270"/>
      <c r="G23" s="28">
        <f>+G8+G11+G14+G17+G20</f>
        <v>350000</v>
      </c>
    </row>
    <row r="24" spans="3:7" ht="18.75">
      <c r="C24" s="29"/>
      <c r="D24" s="30"/>
      <c r="E24" s="31"/>
      <c r="F24" s="32"/>
      <c r="G24" s="33"/>
    </row>
    <row r="25" spans="3:7" ht="18">
      <c r="C25" s="3" t="s">
        <v>34</v>
      </c>
      <c r="D25" s="1"/>
      <c r="E25" s="1"/>
      <c r="F25" s="1"/>
      <c r="G25" s="1"/>
    </row>
    <row r="26" spans="3:7" ht="18">
      <c r="C26" s="5" t="s">
        <v>4</v>
      </c>
      <c r="D26" s="6" t="s">
        <v>5</v>
      </c>
      <c r="E26" s="6" t="s">
        <v>6</v>
      </c>
      <c r="F26" s="6" t="s">
        <v>7</v>
      </c>
      <c r="G26" s="7" t="s">
        <v>8</v>
      </c>
    </row>
    <row r="27" spans="3:7" ht="18.75">
      <c r="C27" s="8" t="s">
        <v>9</v>
      </c>
      <c r="D27" s="9"/>
      <c r="E27" s="8"/>
      <c r="F27" s="10" t="s">
        <v>10</v>
      </c>
      <c r="G27" s="28">
        <f>+G28</f>
        <v>10000</v>
      </c>
    </row>
    <row r="28" spans="3:7" ht="15.75">
      <c r="C28" s="12"/>
      <c r="D28" s="13" t="s">
        <v>11</v>
      </c>
      <c r="E28" s="14"/>
      <c r="F28" s="15" t="s">
        <v>12</v>
      </c>
      <c r="G28" s="34">
        <f>+G29</f>
        <v>10000</v>
      </c>
    </row>
    <row r="29" spans="3:7" ht="45">
      <c r="C29" s="35"/>
      <c r="D29" s="36"/>
      <c r="E29" s="37" t="s">
        <v>35</v>
      </c>
      <c r="F29" s="38" t="s">
        <v>36</v>
      </c>
      <c r="G29" s="39">
        <v>10000</v>
      </c>
    </row>
    <row r="30" spans="3:7" ht="36">
      <c r="C30" s="8" t="s">
        <v>15</v>
      </c>
      <c r="D30" s="8"/>
      <c r="E30" s="8"/>
      <c r="F30" s="10" t="s">
        <v>16</v>
      </c>
      <c r="G30" s="28">
        <f>+G31</f>
        <v>333000</v>
      </c>
    </row>
    <row r="31" spans="3:7" ht="30">
      <c r="C31" s="8"/>
      <c r="D31" s="13" t="s">
        <v>17</v>
      </c>
      <c r="E31" s="13"/>
      <c r="F31" s="15" t="s">
        <v>18</v>
      </c>
      <c r="G31" s="34">
        <f>+G32</f>
        <v>333000</v>
      </c>
    </row>
    <row r="32" spans="3:7" ht="45">
      <c r="C32" s="35"/>
      <c r="D32" s="36"/>
      <c r="E32" s="37" t="s">
        <v>35</v>
      </c>
      <c r="F32" s="38" t="s">
        <v>36</v>
      </c>
      <c r="G32" s="39">
        <v>333000</v>
      </c>
    </row>
    <row r="33" spans="3:7" ht="18">
      <c r="C33" s="8" t="s">
        <v>21</v>
      </c>
      <c r="D33" s="13"/>
      <c r="E33" s="17"/>
      <c r="F33" s="10" t="s">
        <v>22</v>
      </c>
      <c r="G33" s="11">
        <f>+G34</f>
        <v>1000</v>
      </c>
    </row>
    <row r="34" spans="3:7" ht="15.75">
      <c r="C34" s="12"/>
      <c r="D34" s="13" t="s">
        <v>23</v>
      </c>
      <c r="E34" s="17"/>
      <c r="F34" s="21" t="s">
        <v>24</v>
      </c>
      <c r="G34" s="16">
        <f>+G35</f>
        <v>1000</v>
      </c>
    </row>
    <row r="35" spans="3:7" ht="45">
      <c r="C35" s="12"/>
      <c r="D35" s="18"/>
      <c r="E35" s="37" t="s">
        <v>35</v>
      </c>
      <c r="F35" s="38" t="s">
        <v>36</v>
      </c>
      <c r="G35" s="20">
        <v>1000</v>
      </c>
    </row>
    <row r="36" spans="3:7" ht="54">
      <c r="C36" s="22">
        <v>754</v>
      </c>
      <c r="D36" s="23"/>
      <c r="E36" s="24"/>
      <c r="F36" s="25" t="s">
        <v>25</v>
      </c>
      <c r="G36" s="11">
        <f>+G37</f>
        <v>2000</v>
      </c>
    </row>
    <row r="37" spans="3:7" ht="30">
      <c r="C37" s="26"/>
      <c r="D37" s="18">
        <v>75411</v>
      </c>
      <c r="E37" s="17"/>
      <c r="F37" s="21" t="s">
        <v>26</v>
      </c>
      <c r="G37" s="16">
        <f>+G38</f>
        <v>2000</v>
      </c>
    </row>
    <row r="38" spans="3:7" ht="45">
      <c r="C38" s="12"/>
      <c r="D38" s="18"/>
      <c r="E38" s="37" t="s">
        <v>35</v>
      </c>
      <c r="F38" s="38" t="s">
        <v>36</v>
      </c>
      <c r="G38" s="20">
        <v>2000</v>
      </c>
    </row>
    <row r="39" spans="3:7" ht="18.75">
      <c r="C39" s="26">
        <v>852</v>
      </c>
      <c r="D39" s="9"/>
      <c r="E39" s="27"/>
      <c r="F39" s="10" t="s">
        <v>29</v>
      </c>
      <c r="G39" s="11">
        <f>+G40</f>
        <v>4000</v>
      </c>
    </row>
    <row r="40" spans="3:7" ht="18">
      <c r="C40" s="12"/>
      <c r="D40" s="18">
        <v>85203</v>
      </c>
      <c r="E40" s="27"/>
      <c r="F40" s="21" t="s">
        <v>30</v>
      </c>
      <c r="G40" s="16">
        <f>+G41</f>
        <v>4000</v>
      </c>
    </row>
    <row r="41" spans="3:7" ht="45">
      <c r="C41" s="12"/>
      <c r="D41" s="18"/>
      <c r="E41" s="37" t="s">
        <v>35</v>
      </c>
      <c r="F41" s="38" t="s">
        <v>36</v>
      </c>
      <c r="G41" s="20">
        <v>4000</v>
      </c>
    </row>
    <row r="42" spans="3:7" ht="18">
      <c r="C42" s="268" t="s">
        <v>37</v>
      </c>
      <c r="D42" s="271"/>
      <c r="E42" s="271"/>
      <c r="F42" s="272"/>
      <c r="G42" s="28">
        <f>+G27+G30+G33+G36+G39</f>
        <v>350000</v>
      </c>
    </row>
    <row r="43" spans="3:7" ht="18.75">
      <c r="C43" s="29"/>
      <c r="D43" s="30"/>
      <c r="E43" s="31"/>
      <c r="F43" s="32"/>
      <c r="G43" s="33"/>
    </row>
    <row r="44" spans="3:7" ht="18.75">
      <c r="C44" s="29"/>
      <c r="D44" s="30"/>
      <c r="E44" s="31"/>
      <c r="F44" s="32"/>
      <c r="G44" s="33"/>
    </row>
    <row r="45" spans="3:7" ht="15.75">
      <c r="C45" s="1"/>
      <c r="D45" s="1"/>
      <c r="E45" s="1"/>
      <c r="F45" s="1"/>
      <c r="G45" s="1"/>
    </row>
    <row r="46" spans="3:7" ht="15.75">
      <c r="C46" s="1"/>
      <c r="D46" s="1"/>
      <c r="E46" s="1"/>
      <c r="F46" s="1"/>
      <c r="G46" s="1"/>
    </row>
    <row r="47" spans="3:7" ht="15.75">
      <c r="C47" s="1"/>
      <c r="D47" s="1"/>
      <c r="E47" s="1"/>
      <c r="F47" s="1"/>
      <c r="G47" s="1"/>
    </row>
    <row r="48" spans="3:7" ht="15.75">
      <c r="C48" s="1"/>
      <c r="D48" s="1"/>
      <c r="E48" s="1"/>
      <c r="F48" s="1"/>
      <c r="G48" s="1"/>
    </row>
    <row r="49" spans="3:7" ht="15.75">
      <c r="C49" s="1"/>
      <c r="D49" s="1"/>
      <c r="E49" s="1"/>
      <c r="F49" s="1"/>
      <c r="G49" s="1"/>
    </row>
    <row r="50" spans="3:7" ht="15.75">
      <c r="C50" s="1"/>
      <c r="D50" s="1"/>
      <c r="E50" s="1"/>
      <c r="F50" s="1"/>
      <c r="G50" s="1"/>
    </row>
    <row r="51" spans="3:7" ht="15.75">
      <c r="C51" s="1"/>
      <c r="D51" s="1"/>
      <c r="E51" s="1"/>
      <c r="F51" s="1"/>
      <c r="G51" s="1"/>
    </row>
    <row r="52" spans="3:7" ht="15.75">
      <c r="C52" s="1"/>
      <c r="D52" s="1"/>
      <c r="E52" s="1"/>
      <c r="F52" s="2"/>
      <c r="G52" s="1"/>
    </row>
  </sheetData>
  <mergeCells count="4">
    <mergeCell ref="C3:G3"/>
    <mergeCell ref="C4:G4"/>
    <mergeCell ref="C23:F23"/>
    <mergeCell ref="C42:F42"/>
  </mergeCells>
  <pageMargins left="0.7" right="0.7" top="0.75" bottom="0.75" header="0.3" footer="0.3"/>
  <pageSetup paperSize="9" scale="6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N115"/>
  <sheetViews>
    <sheetView topLeftCell="G94" workbookViewId="0">
      <selection activeCell="I112" sqref="I112"/>
    </sheetView>
  </sheetViews>
  <sheetFormatPr defaultRowHeight="15"/>
  <cols>
    <col min="6" max="6" width="31.5703125" customWidth="1"/>
    <col min="7" max="7" width="19.28515625" customWidth="1"/>
    <col min="8" max="8" width="22.85546875" customWidth="1"/>
    <col min="9" max="10" width="20.140625" customWidth="1"/>
    <col min="12" max="12" width="19.5703125" customWidth="1"/>
    <col min="14" max="14" width="23.140625" customWidth="1"/>
  </cols>
  <sheetData>
    <row r="3" spans="2:14" ht="25.5" customHeight="1">
      <c r="B3" s="265" t="s">
        <v>38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</row>
    <row r="4" spans="2:14" ht="38.25" customHeight="1">
      <c r="B4" s="267" t="s">
        <v>302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</row>
    <row r="5" spans="2:14" ht="15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1"/>
      <c r="N5" s="42" t="s">
        <v>3</v>
      </c>
    </row>
    <row r="6" spans="2:14" ht="15.75">
      <c r="B6" s="284" t="s">
        <v>39</v>
      </c>
      <c r="C6" s="284" t="s">
        <v>4</v>
      </c>
      <c r="D6" s="284" t="s">
        <v>5</v>
      </c>
      <c r="E6" s="284" t="s">
        <v>6</v>
      </c>
      <c r="F6" s="286" t="s">
        <v>40</v>
      </c>
      <c r="G6" s="284" t="s">
        <v>41</v>
      </c>
      <c r="H6" s="289" t="s">
        <v>42</v>
      </c>
      <c r="I6" s="290"/>
      <c r="J6" s="290"/>
      <c r="K6" s="290"/>
      <c r="L6" s="290"/>
      <c r="M6" s="290"/>
      <c r="N6" s="284" t="s">
        <v>43</v>
      </c>
    </row>
    <row r="7" spans="2:14" ht="15.75">
      <c r="B7" s="285"/>
      <c r="C7" s="285"/>
      <c r="D7" s="285"/>
      <c r="E7" s="285"/>
      <c r="F7" s="287"/>
      <c r="G7" s="288"/>
      <c r="H7" s="284" t="s">
        <v>44</v>
      </c>
      <c r="I7" s="289" t="s">
        <v>45</v>
      </c>
      <c r="J7" s="290"/>
      <c r="K7" s="290"/>
      <c r="L7" s="290"/>
      <c r="M7" s="290"/>
      <c r="N7" s="288"/>
    </row>
    <row r="8" spans="2:14" ht="110.25">
      <c r="B8" s="285"/>
      <c r="C8" s="285"/>
      <c r="D8" s="285"/>
      <c r="E8" s="285"/>
      <c r="F8" s="287"/>
      <c r="G8" s="288"/>
      <c r="H8" s="288"/>
      <c r="I8" s="43" t="s">
        <v>46</v>
      </c>
      <c r="J8" s="43" t="s">
        <v>47</v>
      </c>
      <c r="K8" s="286" t="s">
        <v>48</v>
      </c>
      <c r="L8" s="299"/>
      <c r="M8" s="43" t="s">
        <v>49</v>
      </c>
      <c r="N8" s="291"/>
    </row>
    <row r="9" spans="2:14">
      <c r="B9" s="44">
        <v>1</v>
      </c>
      <c r="C9" s="44">
        <v>2</v>
      </c>
      <c r="D9" s="44">
        <v>3</v>
      </c>
      <c r="E9" s="44">
        <v>4</v>
      </c>
      <c r="F9" s="44">
        <v>5</v>
      </c>
      <c r="G9" s="44">
        <v>6</v>
      </c>
      <c r="H9" s="44">
        <v>7</v>
      </c>
      <c r="I9" s="44">
        <v>8</v>
      </c>
      <c r="J9" s="44">
        <v>9</v>
      </c>
      <c r="K9" s="300">
        <v>10</v>
      </c>
      <c r="L9" s="301"/>
      <c r="M9" s="44">
        <v>11</v>
      </c>
      <c r="N9" s="44">
        <v>12</v>
      </c>
    </row>
    <row r="10" spans="2:14" ht="15.75">
      <c r="B10" s="276" t="s">
        <v>50</v>
      </c>
      <c r="C10" s="276">
        <v>600</v>
      </c>
      <c r="D10" s="276">
        <v>60013</v>
      </c>
      <c r="E10" s="276">
        <v>6300</v>
      </c>
      <c r="F10" s="274" t="s">
        <v>104</v>
      </c>
      <c r="G10" s="280">
        <v>112500</v>
      </c>
      <c r="H10" s="292">
        <v>112500</v>
      </c>
      <c r="I10" s="292">
        <v>112500</v>
      </c>
      <c r="J10" s="292">
        <v>0</v>
      </c>
      <c r="K10" s="45" t="s">
        <v>51</v>
      </c>
      <c r="L10" s="46">
        <v>0</v>
      </c>
      <c r="M10" s="295">
        <v>0</v>
      </c>
      <c r="N10" s="298" t="s">
        <v>52</v>
      </c>
    </row>
    <row r="11" spans="2:14" ht="15.75">
      <c r="B11" s="276"/>
      <c r="C11" s="276"/>
      <c r="D11" s="276"/>
      <c r="E11" s="276"/>
      <c r="F11" s="278"/>
      <c r="G11" s="280"/>
      <c r="H11" s="293"/>
      <c r="I11" s="293"/>
      <c r="J11" s="293"/>
      <c r="K11" s="47" t="s">
        <v>53</v>
      </c>
      <c r="L11" s="48">
        <v>0</v>
      </c>
      <c r="M11" s="296"/>
      <c r="N11" s="276"/>
    </row>
    <row r="12" spans="2:14" ht="90" customHeight="1">
      <c r="B12" s="277"/>
      <c r="C12" s="277"/>
      <c r="D12" s="277"/>
      <c r="E12" s="277"/>
      <c r="F12" s="279"/>
      <c r="G12" s="281"/>
      <c r="H12" s="294"/>
      <c r="I12" s="294"/>
      <c r="J12" s="294"/>
      <c r="K12" s="49" t="s">
        <v>54</v>
      </c>
      <c r="L12" s="50">
        <v>0</v>
      </c>
      <c r="M12" s="297"/>
      <c r="N12" s="277"/>
    </row>
    <row r="13" spans="2:14" ht="15.75">
      <c r="B13" s="51"/>
      <c r="C13" s="51"/>
      <c r="D13" s="51"/>
      <c r="E13" s="51"/>
      <c r="F13" s="273" t="s">
        <v>91</v>
      </c>
      <c r="G13" s="52"/>
      <c r="H13" s="53"/>
      <c r="I13" s="53"/>
      <c r="J13" s="53"/>
      <c r="K13" s="45" t="s">
        <v>51</v>
      </c>
      <c r="L13" s="48">
        <v>0</v>
      </c>
      <c r="M13" s="54"/>
      <c r="N13" s="298" t="s">
        <v>55</v>
      </c>
    </row>
    <row r="14" spans="2:14" ht="15.75">
      <c r="B14" s="51" t="s">
        <v>56</v>
      </c>
      <c r="C14" s="51">
        <v>600</v>
      </c>
      <c r="D14" s="51">
        <v>60014</v>
      </c>
      <c r="E14" s="51">
        <v>6050</v>
      </c>
      <c r="F14" s="274"/>
      <c r="G14" s="53">
        <v>430000</v>
      </c>
      <c r="H14" s="53">
        <v>430000</v>
      </c>
      <c r="I14" s="53"/>
      <c r="J14" s="53">
        <v>430000</v>
      </c>
      <c r="K14" s="47" t="s">
        <v>53</v>
      </c>
      <c r="L14" s="48">
        <v>0</v>
      </c>
      <c r="M14" s="54"/>
      <c r="N14" s="276"/>
    </row>
    <row r="15" spans="2:14" ht="15.75">
      <c r="B15" s="51"/>
      <c r="C15" s="55"/>
      <c r="D15" s="55"/>
      <c r="E15" s="55"/>
      <c r="F15" s="275"/>
      <c r="G15" s="56"/>
      <c r="H15" s="53"/>
      <c r="I15" s="53"/>
      <c r="J15" s="53"/>
      <c r="K15" s="49" t="s">
        <v>54</v>
      </c>
      <c r="L15" s="48">
        <v>0</v>
      </c>
      <c r="M15" s="54"/>
      <c r="N15" s="277"/>
    </row>
    <row r="16" spans="2:14" ht="15.75">
      <c r="B16" s="298" t="s">
        <v>57</v>
      </c>
      <c r="C16" s="276">
        <v>600</v>
      </c>
      <c r="D16" s="276">
        <v>60014</v>
      </c>
      <c r="E16" s="276">
        <v>6050</v>
      </c>
      <c r="F16" s="274" t="s">
        <v>92</v>
      </c>
      <c r="G16" s="280">
        <v>175000</v>
      </c>
      <c r="H16" s="292">
        <v>175000</v>
      </c>
      <c r="I16" s="292">
        <v>175000</v>
      </c>
      <c r="J16" s="292">
        <v>0</v>
      </c>
      <c r="K16" s="45" t="s">
        <v>51</v>
      </c>
      <c r="L16" s="46">
        <v>0</v>
      </c>
      <c r="M16" s="295">
        <v>0</v>
      </c>
      <c r="N16" s="298" t="s">
        <v>55</v>
      </c>
    </row>
    <row r="17" spans="2:14" ht="15.75">
      <c r="B17" s="276"/>
      <c r="C17" s="276"/>
      <c r="D17" s="276"/>
      <c r="E17" s="276"/>
      <c r="F17" s="278"/>
      <c r="G17" s="280"/>
      <c r="H17" s="293"/>
      <c r="I17" s="293"/>
      <c r="J17" s="293"/>
      <c r="K17" s="47" t="s">
        <v>53</v>
      </c>
      <c r="L17" s="48">
        <v>0</v>
      </c>
      <c r="M17" s="296"/>
      <c r="N17" s="276"/>
    </row>
    <row r="18" spans="2:14" ht="15.75">
      <c r="B18" s="277"/>
      <c r="C18" s="277"/>
      <c r="D18" s="277"/>
      <c r="E18" s="277"/>
      <c r="F18" s="279"/>
      <c r="G18" s="281"/>
      <c r="H18" s="294"/>
      <c r="I18" s="294"/>
      <c r="J18" s="294"/>
      <c r="K18" s="49" t="s">
        <v>54</v>
      </c>
      <c r="L18" s="50">
        <v>0</v>
      </c>
      <c r="M18" s="297"/>
      <c r="N18" s="277"/>
    </row>
    <row r="19" spans="2:14" ht="15.75">
      <c r="B19" s="51"/>
      <c r="C19" s="51"/>
      <c r="D19" s="51"/>
      <c r="E19" s="51"/>
      <c r="F19" s="273" t="s">
        <v>93</v>
      </c>
      <c r="G19" s="52"/>
      <c r="H19" s="53"/>
      <c r="I19" s="53"/>
      <c r="J19" s="53"/>
      <c r="K19" s="45" t="s">
        <v>51</v>
      </c>
      <c r="L19" s="48">
        <v>0</v>
      </c>
      <c r="M19" s="54"/>
      <c r="N19" s="298" t="s">
        <v>55</v>
      </c>
    </row>
    <row r="20" spans="2:14" ht="15.75">
      <c r="B20" s="51" t="s">
        <v>58</v>
      </c>
      <c r="C20" s="51">
        <v>600</v>
      </c>
      <c r="D20" s="51">
        <v>60014</v>
      </c>
      <c r="E20" s="51">
        <v>6050</v>
      </c>
      <c r="F20" s="274"/>
      <c r="G20" s="52">
        <v>540000</v>
      </c>
      <c r="H20" s="53">
        <v>540000</v>
      </c>
      <c r="I20" s="53"/>
      <c r="J20" s="53">
        <v>540000</v>
      </c>
      <c r="K20" s="47" t="s">
        <v>53</v>
      </c>
      <c r="L20" s="48">
        <v>0</v>
      </c>
      <c r="M20" s="54">
        <v>0</v>
      </c>
      <c r="N20" s="276"/>
    </row>
    <row r="21" spans="2:14" ht="15.75">
      <c r="B21" s="55"/>
      <c r="C21" s="55"/>
      <c r="D21" s="55"/>
      <c r="E21" s="55"/>
      <c r="F21" s="275"/>
      <c r="G21" s="57"/>
      <c r="H21" s="56"/>
      <c r="I21" s="56"/>
      <c r="J21" s="56"/>
      <c r="K21" s="49" t="s">
        <v>54</v>
      </c>
      <c r="L21" s="50">
        <v>0</v>
      </c>
      <c r="M21" s="58"/>
      <c r="N21" s="277"/>
    </row>
    <row r="22" spans="2:14" ht="15.75">
      <c r="B22" s="51"/>
      <c r="C22" s="51"/>
      <c r="D22" s="51"/>
      <c r="E22" s="51"/>
      <c r="F22" s="273" t="s">
        <v>94</v>
      </c>
      <c r="G22" s="52"/>
      <c r="H22" s="53"/>
      <c r="I22" s="53"/>
      <c r="J22" s="53"/>
      <c r="K22" s="45" t="s">
        <v>51</v>
      </c>
      <c r="L22" s="48">
        <v>0</v>
      </c>
      <c r="M22" s="54"/>
      <c r="N22" s="298" t="s">
        <v>55</v>
      </c>
    </row>
    <row r="23" spans="2:14" ht="15.75">
      <c r="B23" s="51" t="s">
        <v>59</v>
      </c>
      <c r="C23" s="51">
        <v>600</v>
      </c>
      <c r="D23" s="51">
        <v>60014</v>
      </c>
      <c r="E23" s="51">
        <v>6050</v>
      </c>
      <c r="F23" s="274"/>
      <c r="G23" s="52">
        <v>250000</v>
      </c>
      <c r="H23" s="53">
        <v>250000</v>
      </c>
      <c r="I23" s="53">
        <v>220000</v>
      </c>
      <c r="J23" s="53">
        <v>30000</v>
      </c>
      <c r="K23" s="47" t="s">
        <v>53</v>
      </c>
      <c r="L23" s="48">
        <v>0</v>
      </c>
      <c r="M23" s="54">
        <v>0</v>
      </c>
      <c r="N23" s="276"/>
    </row>
    <row r="24" spans="2:14" ht="15.75">
      <c r="B24" s="51"/>
      <c r="C24" s="55"/>
      <c r="D24" s="55"/>
      <c r="E24" s="55"/>
      <c r="F24" s="275"/>
      <c r="G24" s="56"/>
      <c r="H24" s="53"/>
      <c r="I24" s="53"/>
      <c r="J24" s="53"/>
      <c r="K24" s="49" t="s">
        <v>54</v>
      </c>
      <c r="L24" s="48">
        <v>0</v>
      </c>
      <c r="M24" s="54"/>
      <c r="N24" s="277"/>
    </row>
    <row r="25" spans="2:14" ht="15.75">
      <c r="B25" s="298" t="s">
        <v>60</v>
      </c>
      <c r="C25" s="276">
        <v>600</v>
      </c>
      <c r="D25" s="276">
        <v>60014</v>
      </c>
      <c r="E25" s="276">
        <v>6050</v>
      </c>
      <c r="F25" s="273" t="s">
        <v>61</v>
      </c>
      <c r="G25" s="280">
        <v>85000</v>
      </c>
      <c r="H25" s="292">
        <v>85000</v>
      </c>
      <c r="I25" s="292">
        <v>85000</v>
      </c>
      <c r="J25" s="292">
        <v>0</v>
      </c>
      <c r="K25" s="45" t="s">
        <v>51</v>
      </c>
      <c r="L25" s="46">
        <v>0</v>
      </c>
      <c r="M25" s="295">
        <v>0</v>
      </c>
      <c r="N25" s="298" t="s">
        <v>55</v>
      </c>
    </row>
    <row r="26" spans="2:14" ht="15.75">
      <c r="B26" s="276"/>
      <c r="C26" s="276"/>
      <c r="D26" s="276"/>
      <c r="E26" s="276"/>
      <c r="F26" s="278"/>
      <c r="G26" s="280"/>
      <c r="H26" s="293"/>
      <c r="I26" s="293"/>
      <c r="J26" s="293"/>
      <c r="K26" s="47" t="s">
        <v>53</v>
      </c>
      <c r="L26" s="48">
        <v>0</v>
      </c>
      <c r="M26" s="296"/>
      <c r="N26" s="276"/>
    </row>
    <row r="27" spans="2:14" ht="15.75">
      <c r="B27" s="277"/>
      <c r="C27" s="277"/>
      <c r="D27" s="277"/>
      <c r="E27" s="277"/>
      <c r="F27" s="279"/>
      <c r="G27" s="281"/>
      <c r="H27" s="294"/>
      <c r="I27" s="294"/>
      <c r="J27" s="294"/>
      <c r="K27" s="49" t="s">
        <v>54</v>
      </c>
      <c r="L27" s="50">
        <v>0</v>
      </c>
      <c r="M27" s="297"/>
      <c r="N27" s="277"/>
    </row>
    <row r="28" spans="2:14" ht="15.75">
      <c r="B28" s="298" t="s">
        <v>62</v>
      </c>
      <c r="C28" s="276">
        <v>600</v>
      </c>
      <c r="D28" s="276">
        <v>60014</v>
      </c>
      <c r="E28" s="276">
        <v>6050</v>
      </c>
      <c r="F28" s="274" t="s">
        <v>95</v>
      </c>
      <c r="G28" s="280">
        <v>300000</v>
      </c>
      <c r="H28" s="292">
        <v>300000</v>
      </c>
      <c r="I28" s="292">
        <v>0</v>
      </c>
      <c r="J28" s="292">
        <v>300000</v>
      </c>
      <c r="K28" s="45" t="s">
        <v>51</v>
      </c>
      <c r="L28" s="46">
        <v>0</v>
      </c>
      <c r="M28" s="295">
        <v>0</v>
      </c>
      <c r="N28" s="298" t="s">
        <v>55</v>
      </c>
    </row>
    <row r="29" spans="2:14" ht="15.75">
      <c r="B29" s="276"/>
      <c r="C29" s="276"/>
      <c r="D29" s="276"/>
      <c r="E29" s="276"/>
      <c r="F29" s="278"/>
      <c r="G29" s="280"/>
      <c r="H29" s="293"/>
      <c r="I29" s="293"/>
      <c r="J29" s="293"/>
      <c r="K29" s="47" t="s">
        <v>53</v>
      </c>
      <c r="L29" s="48">
        <v>0</v>
      </c>
      <c r="M29" s="296"/>
      <c r="N29" s="276"/>
    </row>
    <row r="30" spans="2:14" ht="15.75">
      <c r="B30" s="277"/>
      <c r="C30" s="277"/>
      <c r="D30" s="277"/>
      <c r="E30" s="277"/>
      <c r="F30" s="279"/>
      <c r="G30" s="281"/>
      <c r="H30" s="294"/>
      <c r="I30" s="294"/>
      <c r="J30" s="294"/>
      <c r="K30" s="49" t="s">
        <v>54</v>
      </c>
      <c r="L30" s="50">
        <v>0</v>
      </c>
      <c r="M30" s="297"/>
      <c r="N30" s="277"/>
    </row>
    <row r="31" spans="2:14" ht="15.75">
      <c r="B31" s="298" t="s">
        <v>63</v>
      </c>
      <c r="C31" s="276">
        <v>600</v>
      </c>
      <c r="D31" s="276">
        <v>60014</v>
      </c>
      <c r="E31" s="276">
        <v>6050</v>
      </c>
      <c r="F31" s="274" t="s">
        <v>96</v>
      </c>
      <c r="G31" s="280">
        <v>525000</v>
      </c>
      <c r="H31" s="292">
        <v>525000</v>
      </c>
      <c r="I31" s="292">
        <v>125000</v>
      </c>
      <c r="J31" s="292">
        <v>400000</v>
      </c>
      <c r="K31" s="45" t="s">
        <v>51</v>
      </c>
      <c r="L31" s="46">
        <v>0</v>
      </c>
      <c r="M31" s="295">
        <v>0</v>
      </c>
      <c r="N31" s="298" t="s">
        <v>55</v>
      </c>
    </row>
    <row r="32" spans="2:14" ht="15.75">
      <c r="B32" s="276"/>
      <c r="C32" s="276"/>
      <c r="D32" s="276"/>
      <c r="E32" s="276"/>
      <c r="F32" s="278"/>
      <c r="G32" s="280"/>
      <c r="H32" s="293"/>
      <c r="I32" s="293"/>
      <c r="J32" s="293"/>
      <c r="K32" s="47" t="s">
        <v>53</v>
      </c>
      <c r="L32" s="48">
        <v>0</v>
      </c>
      <c r="M32" s="296"/>
      <c r="N32" s="276"/>
    </row>
    <row r="33" spans="2:14" ht="15.75">
      <c r="B33" s="277"/>
      <c r="C33" s="277"/>
      <c r="D33" s="277"/>
      <c r="E33" s="277"/>
      <c r="F33" s="279"/>
      <c r="G33" s="281"/>
      <c r="H33" s="294"/>
      <c r="I33" s="294"/>
      <c r="J33" s="294"/>
      <c r="K33" s="49" t="s">
        <v>54</v>
      </c>
      <c r="L33" s="50">
        <v>0</v>
      </c>
      <c r="M33" s="297"/>
      <c r="N33" s="277"/>
    </row>
    <row r="34" spans="2:14" ht="15.75">
      <c r="B34" s="51"/>
      <c r="C34" s="51"/>
      <c r="D34" s="51"/>
      <c r="E34" s="51"/>
      <c r="F34" s="273" t="s">
        <v>97</v>
      </c>
      <c r="G34" s="52"/>
      <c r="H34" s="53"/>
      <c r="I34" s="53"/>
      <c r="J34" s="53"/>
      <c r="K34" s="45" t="s">
        <v>51</v>
      </c>
      <c r="L34" s="48">
        <v>0</v>
      </c>
      <c r="M34" s="54"/>
      <c r="N34" s="51"/>
    </row>
    <row r="35" spans="2:14" ht="30">
      <c r="B35" s="51">
        <v>9</v>
      </c>
      <c r="C35" s="51">
        <v>600</v>
      </c>
      <c r="D35" s="51">
        <v>60014</v>
      </c>
      <c r="E35" s="51">
        <v>6050</v>
      </c>
      <c r="F35" s="274"/>
      <c r="G35" s="52">
        <v>450000</v>
      </c>
      <c r="H35" s="53">
        <v>450000</v>
      </c>
      <c r="I35" s="53">
        <v>450000</v>
      </c>
      <c r="J35" s="53">
        <v>0</v>
      </c>
      <c r="K35" s="47" t="s">
        <v>53</v>
      </c>
      <c r="L35" s="48">
        <v>0</v>
      </c>
      <c r="M35" s="54">
        <v>0</v>
      </c>
      <c r="N35" s="51" t="s">
        <v>55</v>
      </c>
    </row>
    <row r="36" spans="2:14" ht="15.75">
      <c r="B36" s="51"/>
      <c r="C36" s="55"/>
      <c r="D36" s="55"/>
      <c r="E36" s="55"/>
      <c r="F36" s="275"/>
      <c r="G36" s="56"/>
      <c r="H36" s="53"/>
      <c r="I36" s="53"/>
      <c r="J36" s="53"/>
      <c r="K36" s="49" t="s">
        <v>54</v>
      </c>
      <c r="L36" s="48">
        <v>0</v>
      </c>
      <c r="M36" s="54"/>
      <c r="N36" s="51"/>
    </row>
    <row r="37" spans="2:14" ht="15.75">
      <c r="B37" s="298">
        <v>10</v>
      </c>
      <c r="C37" s="276">
        <v>600</v>
      </c>
      <c r="D37" s="276">
        <v>60014</v>
      </c>
      <c r="E37" s="276">
        <v>6050</v>
      </c>
      <c r="F37" s="274" t="s">
        <v>98</v>
      </c>
      <c r="G37" s="280">
        <v>465000</v>
      </c>
      <c r="H37" s="292">
        <v>465000</v>
      </c>
      <c r="I37" s="292">
        <v>65000</v>
      </c>
      <c r="J37" s="292">
        <v>400000</v>
      </c>
      <c r="K37" s="45" t="s">
        <v>51</v>
      </c>
      <c r="L37" s="46">
        <v>0</v>
      </c>
      <c r="M37" s="295">
        <v>0</v>
      </c>
      <c r="N37" s="298" t="s">
        <v>55</v>
      </c>
    </row>
    <row r="38" spans="2:14" ht="15.75">
      <c r="B38" s="276"/>
      <c r="C38" s="276"/>
      <c r="D38" s="276"/>
      <c r="E38" s="276"/>
      <c r="F38" s="278"/>
      <c r="G38" s="280"/>
      <c r="H38" s="293"/>
      <c r="I38" s="293"/>
      <c r="J38" s="293"/>
      <c r="K38" s="47" t="s">
        <v>53</v>
      </c>
      <c r="L38" s="48">
        <v>0</v>
      </c>
      <c r="M38" s="296"/>
      <c r="N38" s="276"/>
    </row>
    <row r="39" spans="2:14" ht="15.75">
      <c r="B39" s="277"/>
      <c r="C39" s="277"/>
      <c r="D39" s="277"/>
      <c r="E39" s="277"/>
      <c r="F39" s="279"/>
      <c r="G39" s="281"/>
      <c r="H39" s="294"/>
      <c r="I39" s="294"/>
      <c r="J39" s="294"/>
      <c r="K39" s="49" t="s">
        <v>54</v>
      </c>
      <c r="L39" s="50">
        <v>0</v>
      </c>
      <c r="M39" s="297"/>
      <c r="N39" s="277"/>
    </row>
    <row r="40" spans="2:14" ht="15.75">
      <c r="B40" s="298">
        <v>11</v>
      </c>
      <c r="C40" s="276">
        <v>600</v>
      </c>
      <c r="D40" s="276">
        <v>60014</v>
      </c>
      <c r="E40" s="276">
        <v>6050</v>
      </c>
      <c r="F40" s="274" t="s">
        <v>64</v>
      </c>
      <c r="G40" s="280">
        <v>1500000</v>
      </c>
      <c r="H40" s="292">
        <v>1500000</v>
      </c>
      <c r="I40" s="292">
        <v>1500000</v>
      </c>
      <c r="J40" s="292">
        <v>0</v>
      </c>
      <c r="K40" s="45" t="s">
        <v>51</v>
      </c>
      <c r="L40" s="46">
        <v>0</v>
      </c>
      <c r="M40" s="295">
        <v>0</v>
      </c>
      <c r="N40" s="298" t="s">
        <v>55</v>
      </c>
    </row>
    <row r="41" spans="2:14" ht="15.75">
      <c r="B41" s="276"/>
      <c r="C41" s="276"/>
      <c r="D41" s="276"/>
      <c r="E41" s="276"/>
      <c r="F41" s="278"/>
      <c r="G41" s="280"/>
      <c r="H41" s="293"/>
      <c r="I41" s="293"/>
      <c r="J41" s="293"/>
      <c r="K41" s="47" t="s">
        <v>53</v>
      </c>
      <c r="L41" s="48">
        <v>0</v>
      </c>
      <c r="M41" s="296"/>
      <c r="N41" s="276"/>
    </row>
    <row r="42" spans="2:14" ht="15.75">
      <c r="B42" s="277"/>
      <c r="C42" s="277"/>
      <c r="D42" s="277"/>
      <c r="E42" s="277"/>
      <c r="F42" s="279"/>
      <c r="G42" s="281"/>
      <c r="H42" s="294"/>
      <c r="I42" s="294"/>
      <c r="J42" s="294"/>
      <c r="K42" s="49" t="s">
        <v>54</v>
      </c>
      <c r="L42" s="50">
        <v>0</v>
      </c>
      <c r="M42" s="297"/>
      <c r="N42" s="277"/>
    </row>
    <row r="43" spans="2:14" ht="15.75">
      <c r="B43" s="298">
        <v>12</v>
      </c>
      <c r="C43" s="276">
        <v>600</v>
      </c>
      <c r="D43" s="276">
        <v>60014</v>
      </c>
      <c r="E43" s="276">
        <v>6050</v>
      </c>
      <c r="F43" s="274" t="s">
        <v>99</v>
      </c>
      <c r="G43" s="280">
        <v>290000</v>
      </c>
      <c r="H43" s="292">
        <v>290000</v>
      </c>
      <c r="I43" s="292">
        <v>290000</v>
      </c>
      <c r="J43" s="292">
        <v>0</v>
      </c>
      <c r="K43" s="45" t="s">
        <v>51</v>
      </c>
      <c r="L43" s="46">
        <v>0</v>
      </c>
      <c r="M43" s="295">
        <v>0</v>
      </c>
      <c r="N43" s="298" t="s">
        <v>55</v>
      </c>
    </row>
    <row r="44" spans="2:14" ht="15.75">
      <c r="B44" s="276"/>
      <c r="C44" s="276"/>
      <c r="D44" s="276"/>
      <c r="E44" s="276"/>
      <c r="F44" s="278"/>
      <c r="G44" s="280"/>
      <c r="H44" s="293"/>
      <c r="I44" s="293"/>
      <c r="J44" s="293"/>
      <c r="K44" s="47" t="s">
        <v>53</v>
      </c>
      <c r="L44" s="48">
        <v>0</v>
      </c>
      <c r="M44" s="296"/>
      <c r="N44" s="276"/>
    </row>
    <row r="45" spans="2:14" ht="15.75">
      <c r="B45" s="277"/>
      <c r="C45" s="277"/>
      <c r="D45" s="277"/>
      <c r="E45" s="277"/>
      <c r="F45" s="279"/>
      <c r="G45" s="281"/>
      <c r="H45" s="294"/>
      <c r="I45" s="294"/>
      <c r="J45" s="294"/>
      <c r="K45" s="49" t="s">
        <v>54</v>
      </c>
      <c r="L45" s="50">
        <v>0</v>
      </c>
      <c r="M45" s="297"/>
      <c r="N45" s="277"/>
    </row>
    <row r="46" spans="2:14" ht="15.75">
      <c r="B46" s="51"/>
      <c r="C46" s="51"/>
      <c r="D46" s="51"/>
      <c r="E46" s="51"/>
      <c r="F46" s="273" t="s">
        <v>100</v>
      </c>
      <c r="G46" s="302">
        <v>2200000</v>
      </c>
      <c r="H46" s="292">
        <v>2200000</v>
      </c>
      <c r="I46" s="302">
        <v>1700000</v>
      </c>
      <c r="J46" s="53"/>
      <c r="K46" s="45" t="s">
        <v>51</v>
      </c>
      <c r="L46" s="48">
        <v>0</v>
      </c>
      <c r="M46" s="54"/>
      <c r="N46" s="298" t="s">
        <v>55</v>
      </c>
    </row>
    <row r="47" spans="2:14" ht="15.75">
      <c r="B47" s="51">
        <v>13</v>
      </c>
      <c r="C47" s="51">
        <v>600</v>
      </c>
      <c r="D47" s="51">
        <v>60014</v>
      </c>
      <c r="E47" s="51">
        <v>6050</v>
      </c>
      <c r="F47" s="274"/>
      <c r="G47" s="303"/>
      <c r="H47" s="293"/>
      <c r="I47" s="303"/>
      <c r="J47" s="53">
        <v>0</v>
      </c>
      <c r="K47" s="47" t="s">
        <v>53</v>
      </c>
      <c r="L47" s="59">
        <v>500000</v>
      </c>
      <c r="M47" s="54">
        <v>0</v>
      </c>
      <c r="N47" s="276"/>
    </row>
    <row r="48" spans="2:14" ht="84.75" customHeight="1">
      <c r="B48" s="51"/>
      <c r="C48" s="51"/>
      <c r="D48" s="51"/>
      <c r="E48" s="51"/>
      <c r="F48" s="275"/>
      <c r="G48" s="304"/>
      <c r="H48" s="294"/>
      <c r="I48" s="304"/>
      <c r="J48" s="53"/>
      <c r="K48" s="49" t="s">
        <v>54</v>
      </c>
      <c r="L48" s="48"/>
      <c r="M48" s="54"/>
      <c r="N48" s="277"/>
    </row>
    <row r="49" spans="2:14" ht="15.75">
      <c r="B49" s="298">
        <v>14</v>
      </c>
      <c r="C49" s="298">
        <v>600</v>
      </c>
      <c r="D49" s="298">
        <v>60014</v>
      </c>
      <c r="E49" s="298">
        <v>6050</v>
      </c>
      <c r="F49" s="273" t="s">
        <v>101</v>
      </c>
      <c r="G49" s="305">
        <v>3000000</v>
      </c>
      <c r="H49" s="292">
        <v>3000000</v>
      </c>
      <c r="I49" s="292">
        <v>2000000</v>
      </c>
      <c r="J49" s="292">
        <v>1000000</v>
      </c>
      <c r="K49" s="45" t="s">
        <v>51</v>
      </c>
      <c r="L49" s="46">
        <v>0</v>
      </c>
      <c r="M49" s="295">
        <v>0</v>
      </c>
      <c r="N49" s="298" t="s">
        <v>55</v>
      </c>
    </row>
    <row r="50" spans="2:14" ht="15.75">
      <c r="B50" s="276"/>
      <c r="C50" s="276"/>
      <c r="D50" s="276"/>
      <c r="E50" s="276"/>
      <c r="F50" s="278"/>
      <c r="G50" s="280"/>
      <c r="H50" s="293"/>
      <c r="I50" s="293"/>
      <c r="J50" s="293"/>
      <c r="K50" s="47" t="s">
        <v>53</v>
      </c>
      <c r="L50" s="48">
        <v>0</v>
      </c>
      <c r="M50" s="296"/>
      <c r="N50" s="276"/>
    </row>
    <row r="51" spans="2:14" ht="15.75">
      <c r="B51" s="277"/>
      <c r="C51" s="277"/>
      <c r="D51" s="277"/>
      <c r="E51" s="277"/>
      <c r="F51" s="279"/>
      <c r="G51" s="281"/>
      <c r="H51" s="294"/>
      <c r="I51" s="294"/>
      <c r="J51" s="294"/>
      <c r="K51" s="49" t="s">
        <v>54</v>
      </c>
      <c r="L51" s="50">
        <v>0</v>
      </c>
      <c r="M51" s="297"/>
      <c r="N51" s="277"/>
    </row>
    <row r="52" spans="2:14" ht="15.75">
      <c r="B52" s="51"/>
      <c r="C52" s="51"/>
      <c r="D52" s="51"/>
      <c r="E52" s="51"/>
      <c r="F52" s="273" t="s">
        <v>65</v>
      </c>
      <c r="G52" s="302">
        <v>7000</v>
      </c>
      <c r="H52" s="302">
        <v>7000</v>
      </c>
      <c r="I52" s="302">
        <v>7000</v>
      </c>
      <c r="J52" s="53"/>
      <c r="K52" s="47" t="s">
        <v>51</v>
      </c>
      <c r="L52" s="48">
        <v>0</v>
      </c>
      <c r="M52" s="54"/>
      <c r="N52" s="51"/>
    </row>
    <row r="53" spans="2:14" ht="30">
      <c r="B53" s="51">
        <v>15</v>
      </c>
      <c r="C53" s="51">
        <v>600</v>
      </c>
      <c r="D53" s="51">
        <v>60014</v>
      </c>
      <c r="E53" s="51">
        <v>6060</v>
      </c>
      <c r="F53" s="274"/>
      <c r="G53" s="303"/>
      <c r="H53" s="303"/>
      <c r="I53" s="303"/>
      <c r="J53" s="53">
        <v>0</v>
      </c>
      <c r="K53" s="47" t="s">
        <v>66</v>
      </c>
      <c r="L53" s="48">
        <v>0</v>
      </c>
      <c r="M53" s="54">
        <v>0</v>
      </c>
      <c r="N53" s="51" t="s">
        <v>55</v>
      </c>
    </row>
    <row r="54" spans="2:14" ht="15.75">
      <c r="B54" s="51"/>
      <c r="C54" s="51"/>
      <c r="D54" s="51"/>
      <c r="E54" s="51"/>
      <c r="F54" s="275"/>
      <c r="G54" s="304"/>
      <c r="H54" s="304"/>
      <c r="I54" s="304"/>
      <c r="J54" s="53"/>
      <c r="K54" s="47" t="s">
        <v>54</v>
      </c>
      <c r="L54" s="48">
        <v>0</v>
      </c>
      <c r="M54" s="54"/>
      <c r="N54" s="51"/>
    </row>
    <row r="55" spans="2:14" ht="15.75">
      <c r="B55" s="298">
        <v>16</v>
      </c>
      <c r="C55" s="298">
        <v>750</v>
      </c>
      <c r="D55" s="298">
        <v>75020</v>
      </c>
      <c r="E55" s="298">
        <v>6060</v>
      </c>
      <c r="F55" s="273" t="s">
        <v>67</v>
      </c>
      <c r="G55" s="305">
        <v>15000</v>
      </c>
      <c r="H55" s="292">
        <v>15000</v>
      </c>
      <c r="I55" s="292">
        <v>15000</v>
      </c>
      <c r="J55" s="292">
        <v>0</v>
      </c>
      <c r="K55" s="45" t="s">
        <v>51</v>
      </c>
      <c r="L55" s="46">
        <v>0</v>
      </c>
      <c r="M55" s="295">
        <v>0</v>
      </c>
      <c r="N55" s="298" t="s">
        <v>68</v>
      </c>
    </row>
    <row r="56" spans="2:14" ht="15.75">
      <c r="B56" s="276"/>
      <c r="C56" s="276"/>
      <c r="D56" s="276"/>
      <c r="E56" s="276"/>
      <c r="F56" s="278"/>
      <c r="G56" s="280"/>
      <c r="H56" s="293"/>
      <c r="I56" s="293"/>
      <c r="J56" s="293"/>
      <c r="K56" s="47" t="s">
        <v>53</v>
      </c>
      <c r="L56" s="48">
        <v>0</v>
      </c>
      <c r="M56" s="296"/>
      <c r="N56" s="276"/>
    </row>
    <row r="57" spans="2:14" ht="15.75">
      <c r="B57" s="277"/>
      <c r="C57" s="277"/>
      <c r="D57" s="277"/>
      <c r="E57" s="277"/>
      <c r="F57" s="279"/>
      <c r="G57" s="281"/>
      <c r="H57" s="294"/>
      <c r="I57" s="294"/>
      <c r="J57" s="294"/>
      <c r="K57" s="49" t="s">
        <v>54</v>
      </c>
      <c r="L57" s="50">
        <v>0</v>
      </c>
      <c r="M57" s="297"/>
      <c r="N57" s="277"/>
    </row>
    <row r="58" spans="2:14" ht="15.75">
      <c r="B58" s="51"/>
      <c r="C58" s="51"/>
      <c r="D58" s="51"/>
      <c r="E58" s="51"/>
      <c r="F58" s="273" t="s">
        <v>69</v>
      </c>
      <c r="G58" s="292">
        <v>30000</v>
      </c>
      <c r="H58" s="292">
        <v>30000</v>
      </c>
      <c r="I58" s="292">
        <v>30000</v>
      </c>
      <c r="J58" s="53"/>
      <c r="K58" s="45" t="s">
        <v>51</v>
      </c>
      <c r="L58" s="48">
        <v>0</v>
      </c>
      <c r="M58" s="54"/>
      <c r="N58" s="298" t="s">
        <v>68</v>
      </c>
    </row>
    <row r="59" spans="2:14" ht="15.75">
      <c r="B59" s="51">
        <v>17</v>
      </c>
      <c r="C59" s="51">
        <v>758</v>
      </c>
      <c r="D59" s="51">
        <v>75818</v>
      </c>
      <c r="E59" s="51">
        <v>6800</v>
      </c>
      <c r="F59" s="274"/>
      <c r="G59" s="293"/>
      <c r="H59" s="293"/>
      <c r="I59" s="293"/>
      <c r="J59" s="53">
        <v>0</v>
      </c>
      <c r="K59" s="47" t="s">
        <v>53</v>
      </c>
      <c r="L59" s="48">
        <v>0</v>
      </c>
      <c r="M59" s="54">
        <v>0</v>
      </c>
      <c r="N59" s="276"/>
    </row>
    <row r="60" spans="2:14" ht="15.75">
      <c r="B60" s="51"/>
      <c r="C60" s="51"/>
      <c r="D60" s="51"/>
      <c r="E60" s="51"/>
      <c r="F60" s="275"/>
      <c r="G60" s="294"/>
      <c r="H60" s="294"/>
      <c r="I60" s="294"/>
      <c r="J60" s="53"/>
      <c r="K60" s="49" t="s">
        <v>54</v>
      </c>
      <c r="L60" s="48">
        <v>0</v>
      </c>
      <c r="M60" s="54"/>
      <c r="N60" s="277"/>
    </row>
    <row r="61" spans="2:14" ht="15.75">
      <c r="B61" s="298">
        <v>18</v>
      </c>
      <c r="C61" s="298">
        <v>750</v>
      </c>
      <c r="D61" s="298">
        <v>75020</v>
      </c>
      <c r="E61" s="298">
        <v>6060</v>
      </c>
      <c r="F61" s="273" t="s">
        <v>70</v>
      </c>
      <c r="G61" s="305">
        <v>15000</v>
      </c>
      <c r="H61" s="292">
        <v>15000</v>
      </c>
      <c r="I61" s="292">
        <v>15000</v>
      </c>
      <c r="J61" s="292">
        <v>0</v>
      </c>
      <c r="K61" s="45" t="s">
        <v>51</v>
      </c>
      <c r="L61" s="46">
        <v>0</v>
      </c>
      <c r="M61" s="295">
        <v>0</v>
      </c>
      <c r="N61" s="298" t="s">
        <v>68</v>
      </c>
    </row>
    <row r="62" spans="2:14" ht="15.75">
      <c r="B62" s="276"/>
      <c r="C62" s="276"/>
      <c r="D62" s="276"/>
      <c r="E62" s="276"/>
      <c r="F62" s="278"/>
      <c r="G62" s="280"/>
      <c r="H62" s="293"/>
      <c r="I62" s="293"/>
      <c r="J62" s="293"/>
      <c r="K62" s="47" t="s">
        <v>53</v>
      </c>
      <c r="L62" s="48">
        <v>0</v>
      </c>
      <c r="M62" s="296"/>
      <c r="N62" s="276"/>
    </row>
    <row r="63" spans="2:14" ht="15.75">
      <c r="B63" s="277"/>
      <c r="C63" s="277"/>
      <c r="D63" s="277"/>
      <c r="E63" s="277"/>
      <c r="F63" s="279"/>
      <c r="G63" s="281"/>
      <c r="H63" s="294"/>
      <c r="I63" s="294"/>
      <c r="J63" s="294"/>
      <c r="K63" s="49" t="s">
        <v>54</v>
      </c>
      <c r="L63" s="50">
        <v>0</v>
      </c>
      <c r="M63" s="297"/>
      <c r="N63" s="277"/>
    </row>
    <row r="64" spans="2:14" ht="15.75">
      <c r="B64" s="298">
        <v>19</v>
      </c>
      <c r="C64" s="298">
        <v>750</v>
      </c>
      <c r="D64" s="298">
        <v>75020</v>
      </c>
      <c r="E64" s="298">
        <v>6060</v>
      </c>
      <c r="F64" s="273" t="s">
        <v>71</v>
      </c>
      <c r="G64" s="305">
        <v>12000</v>
      </c>
      <c r="H64" s="292">
        <v>12000</v>
      </c>
      <c r="I64" s="292">
        <v>12000</v>
      </c>
      <c r="J64" s="292">
        <v>0</v>
      </c>
      <c r="K64" s="45" t="s">
        <v>51</v>
      </c>
      <c r="L64" s="46">
        <v>0</v>
      </c>
      <c r="M64" s="295">
        <v>0</v>
      </c>
      <c r="N64" s="298" t="s">
        <v>68</v>
      </c>
    </row>
    <row r="65" spans="2:14" ht="15.75">
      <c r="B65" s="276"/>
      <c r="C65" s="276"/>
      <c r="D65" s="276"/>
      <c r="E65" s="276"/>
      <c r="F65" s="278"/>
      <c r="G65" s="280"/>
      <c r="H65" s="293"/>
      <c r="I65" s="293"/>
      <c r="J65" s="293"/>
      <c r="K65" s="47" t="s">
        <v>53</v>
      </c>
      <c r="L65" s="48">
        <v>0</v>
      </c>
      <c r="M65" s="296"/>
      <c r="N65" s="276"/>
    </row>
    <row r="66" spans="2:14" ht="15.75">
      <c r="B66" s="277"/>
      <c r="C66" s="277"/>
      <c r="D66" s="277"/>
      <c r="E66" s="277"/>
      <c r="F66" s="279"/>
      <c r="G66" s="281"/>
      <c r="H66" s="294"/>
      <c r="I66" s="294"/>
      <c r="J66" s="294"/>
      <c r="K66" s="49" t="s">
        <v>54</v>
      </c>
      <c r="L66" s="50">
        <v>0</v>
      </c>
      <c r="M66" s="297"/>
      <c r="N66" s="277"/>
    </row>
    <row r="67" spans="2:14" ht="15.75">
      <c r="B67" s="298">
        <v>21</v>
      </c>
      <c r="C67" s="276">
        <v>750</v>
      </c>
      <c r="D67" s="276">
        <v>75020</v>
      </c>
      <c r="E67" s="276">
        <v>6060</v>
      </c>
      <c r="F67" s="274" t="s">
        <v>72</v>
      </c>
      <c r="G67" s="280">
        <v>20000</v>
      </c>
      <c r="H67" s="292">
        <v>20000</v>
      </c>
      <c r="I67" s="292">
        <v>20000</v>
      </c>
      <c r="J67" s="292">
        <v>0</v>
      </c>
      <c r="K67" s="45" t="s">
        <v>51</v>
      </c>
      <c r="L67" s="46">
        <v>0</v>
      </c>
      <c r="M67" s="295">
        <v>0</v>
      </c>
      <c r="N67" s="298" t="s">
        <v>68</v>
      </c>
    </row>
    <row r="68" spans="2:14" ht="15.75">
      <c r="B68" s="276"/>
      <c r="C68" s="276"/>
      <c r="D68" s="276"/>
      <c r="E68" s="276"/>
      <c r="F68" s="278"/>
      <c r="G68" s="280"/>
      <c r="H68" s="293"/>
      <c r="I68" s="293"/>
      <c r="J68" s="293"/>
      <c r="K68" s="47" t="s">
        <v>53</v>
      </c>
      <c r="L68" s="48">
        <v>0</v>
      </c>
      <c r="M68" s="296"/>
      <c r="N68" s="276"/>
    </row>
    <row r="69" spans="2:14" ht="15.75">
      <c r="B69" s="277"/>
      <c r="C69" s="277"/>
      <c r="D69" s="277"/>
      <c r="E69" s="277"/>
      <c r="F69" s="279"/>
      <c r="G69" s="281"/>
      <c r="H69" s="294"/>
      <c r="I69" s="294"/>
      <c r="J69" s="294"/>
      <c r="K69" s="49" t="s">
        <v>54</v>
      </c>
      <c r="L69" s="50">
        <v>0</v>
      </c>
      <c r="M69" s="297"/>
      <c r="N69" s="277"/>
    </row>
    <row r="70" spans="2:14" ht="15.75">
      <c r="B70" s="51"/>
      <c r="C70" s="51"/>
      <c r="D70" s="51"/>
      <c r="E70" s="51"/>
      <c r="F70" s="274" t="s">
        <v>73</v>
      </c>
      <c r="G70" s="292">
        <v>1200000</v>
      </c>
      <c r="H70" s="292">
        <v>1200000</v>
      </c>
      <c r="I70" s="292">
        <v>900000</v>
      </c>
      <c r="J70" s="53"/>
      <c r="K70" s="47" t="s">
        <v>51</v>
      </c>
      <c r="L70" s="48">
        <v>0</v>
      </c>
      <c r="M70" s="295">
        <v>0</v>
      </c>
      <c r="N70" s="298" t="s">
        <v>68</v>
      </c>
    </row>
    <row r="71" spans="2:14" ht="15.75">
      <c r="B71" s="51">
        <v>22</v>
      </c>
      <c r="C71" s="51">
        <v>801</v>
      </c>
      <c r="D71" s="51">
        <v>80120</v>
      </c>
      <c r="E71" s="51">
        <v>6050</v>
      </c>
      <c r="F71" s="278"/>
      <c r="G71" s="293"/>
      <c r="H71" s="293"/>
      <c r="I71" s="293"/>
      <c r="J71" s="53">
        <v>300000</v>
      </c>
      <c r="K71" s="47" t="s">
        <v>66</v>
      </c>
      <c r="L71" s="48">
        <v>0</v>
      </c>
      <c r="M71" s="296"/>
      <c r="N71" s="276"/>
    </row>
    <row r="72" spans="2:14" ht="15.75">
      <c r="B72" s="51"/>
      <c r="C72" s="55"/>
      <c r="D72" s="55"/>
      <c r="E72" s="55"/>
      <c r="F72" s="279"/>
      <c r="G72" s="294"/>
      <c r="H72" s="294"/>
      <c r="I72" s="294"/>
      <c r="J72" s="53"/>
      <c r="K72" s="47" t="s">
        <v>54</v>
      </c>
      <c r="L72" s="48">
        <v>0</v>
      </c>
      <c r="M72" s="297"/>
      <c r="N72" s="277"/>
    </row>
    <row r="73" spans="2:14" ht="15.75">
      <c r="B73" s="298">
        <v>23</v>
      </c>
      <c r="C73" s="276">
        <v>801</v>
      </c>
      <c r="D73" s="276">
        <v>80130</v>
      </c>
      <c r="E73" s="276">
        <v>6050</v>
      </c>
      <c r="F73" s="274" t="s">
        <v>74</v>
      </c>
      <c r="G73" s="280">
        <v>2710000</v>
      </c>
      <c r="H73" s="292">
        <v>2710000</v>
      </c>
      <c r="I73" s="292">
        <v>2310000</v>
      </c>
      <c r="J73" s="292">
        <v>0</v>
      </c>
      <c r="K73" s="45" t="s">
        <v>51</v>
      </c>
      <c r="L73" s="46">
        <v>0</v>
      </c>
      <c r="M73" s="295">
        <v>0</v>
      </c>
      <c r="N73" s="298" t="s">
        <v>68</v>
      </c>
    </row>
    <row r="74" spans="2:14" ht="15.75">
      <c r="B74" s="276"/>
      <c r="C74" s="276"/>
      <c r="D74" s="276"/>
      <c r="E74" s="276"/>
      <c r="F74" s="278"/>
      <c r="G74" s="280"/>
      <c r="H74" s="293"/>
      <c r="I74" s="293"/>
      <c r="J74" s="293"/>
      <c r="K74" s="47" t="s">
        <v>53</v>
      </c>
      <c r="L74" s="48">
        <v>0</v>
      </c>
      <c r="M74" s="296"/>
      <c r="N74" s="276"/>
    </row>
    <row r="75" spans="2:14" ht="15.75">
      <c r="B75" s="277"/>
      <c r="C75" s="277"/>
      <c r="D75" s="277"/>
      <c r="E75" s="277"/>
      <c r="F75" s="279"/>
      <c r="G75" s="281"/>
      <c r="H75" s="294"/>
      <c r="I75" s="294"/>
      <c r="J75" s="294"/>
      <c r="K75" s="49" t="s">
        <v>54</v>
      </c>
      <c r="L75" s="50">
        <v>400000</v>
      </c>
      <c r="M75" s="297"/>
      <c r="N75" s="277"/>
    </row>
    <row r="76" spans="2:14" ht="15.75">
      <c r="B76" s="51"/>
      <c r="C76" s="51"/>
      <c r="D76" s="51"/>
      <c r="E76" s="51"/>
      <c r="F76" s="273" t="s">
        <v>75</v>
      </c>
      <c r="G76" s="302">
        <v>50000</v>
      </c>
      <c r="H76" s="292">
        <v>50000</v>
      </c>
      <c r="I76" s="292">
        <v>50000</v>
      </c>
      <c r="J76" s="53"/>
      <c r="K76" s="45" t="s">
        <v>51</v>
      </c>
      <c r="L76" s="48">
        <v>0</v>
      </c>
      <c r="M76" s="54"/>
      <c r="N76" s="298" t="s">
        <v>68</v>
      </c>
    </row>
    <row r="77" spans="2:14" ht="15.75">
      <c r="B77" s="51">
        <v>24</v>
      </c>
      <c r="C77" s="51">
        <v>801</v>
      </c>
      <c r="D77" s="51">
        <v>80130</v>
      </c>
      <c r="E77" s="51">
        <v>6050</v>
      </c>
      <c r="F77" s="274"/>
      <c r="G77" s="303"/>
      <c r="H77" s="293"/>
      <c r="I77" s="293"/>
      <c r="J77" s="53">
        <v>0</v>
      </c>
      <c r="K77" s="47" t="s">
        <v>53</v>
      </c>
      <c r="L77" s="48">
        <v>0</v>
      </c>
      <c r="M77" s="54">
        <v>0</v>
      </c>
      <c r="N77" s="276"/>
    </row>
    <row r="78" spans="2:14" ht="15.75">
      <c r="B78" s="51"/>
      <c r="C78" s="55"/>
      <c r="D78" s="55"/>
      <c r="E78" s="55"/>
      <c r="F78" s="275"/>
      <c r="G78" s="304"/>
      <c r="H78" s="294"/>
      <c r="I78" s="294"/>
      <c r="J78" s="53"/>
      <c r="K78" s="49" t="s">
        <v>54</v>
      </c>
      <c r="L78" s="48">
        <v>0</v>
      </c>
      <c r="M78" s="54"/>
      <c r="N78" s="277"/>
    </row>
    <row r="79" spans="2:14" ht="15.75">
      <c r="B79" s="298">
        <v>25</v>
      </c>
      <c r="C79" s="276">
        <v>801</v>
      </c>
      <c r="D79" s="276">
        <v>80130</v>
      </c>
      <c r="E79" s="276">
        <v>6050</v>
      </c>
      <c r="F79" s="273" t="s">
        <v>76</v>
      </c>
      <c r="G79" s="280">
        <v>467000</v>
      </c>
      <c r="H79" s="292">
        <v>467000</v>
      </c>
      <c r="I79" s="292">
        <v>467000</v>
      </c>
      <c r="J79" s="292">
        <v>0</v>
      </c>
      <c r="K79" s="45" t="s">
        <v>51</v>
      </c>
      <c r="L79" s="46">
        <v>0</v>
      </c>
      <c r="M79" s="295">
        <v>0</v>
      </c>
      <c r="N79" s="298" t="s">
        <v>68</v>
      </c>
    </row>
    <row r="80" spans="2:14" ht="15.75">
      <c r="B80" s="276"/>
      <c r="C80" s="276"/>
      <c r="D80" s="276"/>
      <c r="E80" s="276"/>
      <c r="F80" s="278"/>
      <c r="G80" s="280"/>
      <c r="H80" s="293"/>
      <c r="I80" s="293"/>
      <c r="J80" s="293"/>
      <c r="K80" s="47" t="s">
        <v>53</v>
      </c>
      <c r="L80" s="48">
        <v>0</v>
      </c>
      <c r="M80" s="296"/>
      <c r="N80" s="276"/>
    </row>
    <row r="81" spans="2:14" ht="15.75">
      <c r="B81" s="277"/>
      <c r="C81" s="277"/>
      <c r="D81" s="277"/>
      <c r="E81" s="277"/>
      <c r="F81" s="279"/>
      <c r="G81" s="281"/>
      <c r="H81" s="294"/>
      <c r="I81" s="294"/>
      <c r="J81" s="294"/>
      <c r="K81" s="49" t="s">
        <v>54</v>
      </c>
      <c r="L81" s="50">
        <v>0</v>
      </c>
      <c r="M81" s="297"/>
      <c r="N81" s="277"/>
    </row>
    <row r="82" spans="2:14" ht="15.75">
      <c r="B82" s="51"/>
      <c r="C82" s="51"/>
      <c r="D82" s="51"/>
      <c r="E82" s="51"/>
      <c r="F82" s="273" t="s">
        <v>77</v>
      </c>
      <c r="G82" s="292">
        <v>1100000</v>
      </c>
      <c r="H82" s="292">
        <v>1100000</v>
      </c>
      <c r="I82" s="292">
        <v>1000000</v>
      </c>
      <c r="J82" s="53"/>
      <c r="K82" s="47" t="s">
        <v>51</v>
      </c>
      <c r="L82" s="48">
        <v>0</v>
      </c>
      <c r="M82" s="295">
        <v>0</v>
      </c>
      <c r="N82" s="298" t="s">
        <v>68</v>
      </c>
    </row>
    <row r="83" spans="2:14" ht="15.75">
      <c r="B83" s="51">
        <v>26</v>
      </c>
      <c r="C83" s="51">
        <v>801</v>
      </c>
      <c r="D83" s="51">
        <v>80130</v>
      </c>
      <c r="E83" s="51">
        <v>6050</v>
      </c>
      <c r="F83" s="274"/>
      <c r="G83" s="293"/>
      <c r="H83" s="293"/>
      <c r="I83" s="293"/>
      <c r="J83" s="53">
        <v>0</v>
      </c>
      <c r="K83" s="47" t="s">
        <v>66</v>
      </c>
      <c r="L83" s="48">
        <v>100000</v>
      </c>
      <c r="M83" s="296"/>
      <c r="N83" s="276"/>
    </row>
    <row r="84" spans="2:14" ht="15.75">
      <c r="B84" s="55"/>
      <c r="C84" s="55"/>
      <c r="D84" s="55"/>
      <c r="E84" s="55"/>
      <c r="F84" s="275"/>
      <c r="G84" s="294"/>
      <c r="H84" s="294"/>
      <c r="I84" s="294"/>
      <c r="J84" s="56"/>
      <c r="K84" s="49" t="s">
        <v>54</v>
      </c>
      <c r="L84" s="50">
        <v>0</v>
      </c>
      <c r="M84" s="297"/>
      <c r="N84" s="277"/>
    </row>
    <row r="85" spans="2:14" ht="15.75">
      <c r="B85" s="51"/>
      <c r="C85" s="51"/>
      <c r="D85" s="51"/>
      <c r="E85" s="51"/>
      <c r="F85" s="274" t="s">
        <v>78</v>
      </c>
      <c r="G85" s="292">
        <v>463000</v>
      </c>
      <c r="H85" s="292">
        <v>463000</v>
      </c>
      <c r="I85" s="292">
        <v>186100</v>
      </c>
      <c r="J85" s="53"/>
      <c r="K85" s="47" t="s">
        <v>51</v>
      </c>
      <c r="L85" s="48">
        <v>0</v>
      </c>
      <c r="M85" s="54"/>
      <c r="N85" s="298" t="s">
        <v>68</v>
      </c>
    </row>
    <row r="86" spans="2:14" ht="15.75">
      <c r="B86" s="51">
        <v>27</v>
      </c>
      <c r="C86" s="51">
        <v>854</v>
      </c>
      <c r="D86" s="51">
        <v>85410</v>
      </c>
      <c r="E86" s="51">
        <v>6050</v>
      </c>
      <c r="F86" s="274"/>
      <c r="G86" s="293"/>
      <c r="H86" s="293"/>
      <c r="I86" s="293"/>
      <c r="J86" s="53"/>
      <c r="K86" s="47" t="s">
        <v>66</v>
      </c>
      <c r="L86" s="48">
        <v>0</v>
      </c>
      <c r="M86" s="54">
        <v>0</v>
      </c>
      <c r="N86" s="276"/>
    </row>
    <row r="87" spans="2:14" ht="15.75">
      <c r="B87" s="55"/>
      <c r="C87" s="55"/>
      <c r="D87" s="55"/>
      <c r="E87" s="55"/>
      <c r="F87" s="275"/>
      <c r="G87" s="294"/>
      <c r="H87" s="294"/>
      <c r="I87" s="294"/>
      <c r="J87" s="56">
        <v>276900</v>
      </c>
      <c r="K87" s="49" t="s">
        <v>54</v>
      </c>
      <c r="L87" s="50">
        <v>0</v>
      </c>
      <c r="M87" s="58"/>
      <c r="N87" s="277"/>
    </row>
    <row r="88" spans="2:14" ht="15.75">
      <c r="B88" s="75"/>
      <c r="C88" s="75"/>
      <c r="D88" s="75"/>
      <c r="E88" s="75"/>
      <c r="F88" s="77"/>
      <c r="G88" s="71"/>
      <c r="H88" s="71"/>
      <c r="I88" s="71"/>
      <c r="J88" s="71"/>
      <c r="K88" s="47" t="s">
        <v>51</v>
      </c>
      <c r="L88" s="48">
        <v>0</v>
      </c>
      <c r="M88" s="73"/>
      <c r="N88" s="75"/>
    </row>
    <row r="89" spans="2:14" ht="30">
      <c r="B89" s="75">
        <v>28</v>
      </c>
      <c r="C89" s="75">
        <v>801</v>
      </c>
      <c r="D89" s="75">
        <v>80130</v>
      </c>
      <c r="E89" s="75">
        <v>6060</v>
      </c>
      <c r="F89" s="77" t="s">
        <v>102</v>
      </c>
      <c r="G89" s="71">
        <v>6500</v>
      </c>
      <c r="H89" s="71">
        <v>6500</v>
      </c>
      <c r="I89" s="71">
        <v>6500</v>
      </c>
      <c r="J89" s="71">
        <v>0</v>
      </c>
      <c r="K89" s="47" t="s">
        <v>66</v>
      </c>
      <c r="L89" s="48">
        <v>0</v>
      </c>
      <c r="M89" s="73">
        <v>0</v>
      </c>
      <c r="N89" s="75" t="s">
        <v>103</v>
      </c>
    </row>
    <row r="90" spans="2:14" ht="15.75">
      <c r="B90" s="76"/>
      <c r="C90" s="76"/>
      <c r="D90" s="76"/>
      <c r="E90" s="76"/>
      <c r="F90" s="78"/>
      <c r="G90" s="72"/>
      <c r="H90" s="72"/>
      <c r="I90" s="72"/>
      <c r="J90" s="72"/>
      <c r="K90" s="49" t="s">
        <v>54</v>
      </c>
      <c r="L90" s="50">
        <v>0</v>
      </c>
      <c r="M90" s="74"/>
      <c r="N90" s="75"/>
    </row>
    <row r="91" spans="2:14" ht="15.75">
      <c r="B91" s="244"/>
      <c r="C91" s="244"/>
      <c r="D91" s="244"/>
      <c r="E91" s="244"/>
      <c r="F91" s="273" t="s">
        <v>296</v>
      </c>
      <c r="G91" s="246"/>
      <c r="H91" s="246"/>
      <c r="I91" s="246"/>
      <c r="J91" s="246"/>
      <c r="K91" s="47" t="s">
        <v>51</v>
      </c>
      <c r="L91" s="48">
        <v>0</v>
      </c>
      <c r="M91" s="248"/>
      <c r="N91" s="250"/>
    </row>
    <row r="92" spans="2:14" ht="30">
      <c r="B92" s="244">
        <v>29</v>
      </c>
      <c r="C92" s="244">
        <v>801</v>
      </c>
      <c r="D92" s="244">
        <v>80130</v>
      </c>
      <c r="E92" s="244">
        <v>6050</v>
      </c>
      <c r="F92" s="274"/>
      <c r="G92" s="246">
        <v>1331810</v>
      </c>
      <c r="H92" s="246">
        <v>1331810</v>
      </c>
      <c r="I92" s="246">
        <v>308210</v>
      </c>
      <c r="J92" s="246">
        <v>1023600</v>
      </c>
      <c r="K92" s="47" t="s">
        <v>66</v>
      </c>
      <c r="L92" s="48">
        <v>0</v>
      </c>
      <c r="M92" s="248">
        <v>0</v>
      </c>
      <c r="N92" s="244" t="s">
        <v>68</v>
      </c>
    </row>
    <row r="93" spans="2:14" ht="15.75">
      <c r="B93" s="245"/>
      <c r="C93" s="245"/>
      <c r="D93" s="245"/>
      <c r="E93" s="245"/>
      <c r="F93" s="275"/>
      <c r="G93" s="247"/>
      <c r="H93" s="247"/>
      <c r="I93" s="247"/>
      <c r="J93" s="247"/>
      <c r="K93" s="49" t="s">
        <v>54</v>
      </c>
      <c r="L93" s="50">
        <v>0</v>
      </c>
      <c r="M93" s="249"/>
      <c r="N93" s="245"/>
    </row>
    <row r="94" spans="2:14" ht="15.75">
      <c r="B94" s="51"/>
      <c r="C94" s="51"/>
      <c r="D94" s="51"/>
      <c r="E94" s="51"/>
      <c r="F94" s="274" t="s">
        <v>79</v>
      </c>
      <c r="G94" s="293">
        <v>634000</v>
      </c>
      <c r="H94" s="293">
        <v>634000</v>
      </c>
      <c r="I94" s="293">
        <v>124000</v>
      </c>
      <c r="J94" s="53"/>
      <c r="K94" s="47" t="s">
        <v>51</v>
      </c>
      <c r="L94" s="48">
        <v>0</v>
      </c>
      <c r="M94" s="54"/>
      <c r="N94" s="276" t="s">
        <v>68</v>
      </c>
    </row>
    <row r="95" spans="2:14" ht="15.75">
      <c r="B95" s="51">
        <v>30</v>
      </c>
      <c r="C95" s="51">
        <v>801</v>
      </c>
      <c r="D95" s="51">
        <v>80130</v>
      </c>
      <c r="E95" s="51">
        <v>6050</v>
      </c>
      <c r="F95" s="274"/>
      <c r="G95" s="293"/>
      <c r="H95" s="293"/>
      <c r="I95" s="293"/>
      <c r="J95" s="53"/>
      <c r="K95" s="47" t="s">
        <v>66</v>
      </c>
      <c r="L95" s="48">
        <v>0</v>
      </c>
      <c r="M95" s="54">
        <v>0</v>
      </c>
      <c r="N95" s="276"/>
    </row>
    <row r="96" spans="2:14" ht="15.75">
      <c r="B96" s="55"/>
      <c r="C96" s="55"/>
      <c r="D96" s="55"/>
      <c r="E96" s="55"/>
      <c r="F96" s="275"/>
      <c r="G96" s="294"/>
      <c r="H96" s="294"/>
      <c r="I96" s="294"/>
      <c r="J96" s="56">
        <v>510000</v>
      </c>
      <c r="K96" s="49" t="s">
        <v>54</v>
      </c>
      <c r="L96" s="50">
        <v>0</v>
      </c>
      <c r="M96" s="58"/>
      <c r="N96" s="277"/>
    </row>
    <row r="97" spans="2:14" ht="15.75">
      <c r="B97" s="51"/>
      <c r="C97" s="51"/>
      <c r="D97" s="51"/>
      <c r="E97" s="51"/>
      <c r="F97" s="274" t="s">
        <v>80</v>
      </c>
      <c r="G97" s="292">
        <v>643000</v>
      </c>
      <c r="H97" s="292">
        <v>643000</v>
      </c>
      <c r="I97" s="53"/>
      <c r="J97" s="53"/>
      <c r="K97" s="47" t="s">
        <v>51</v>
      </c>
      <c r="L97" s="48">
        <v>0</v>
      </c>
      <c r="M97" s="54"/>
      <c r="N97" s="298" t="s">
        <v>68</v>
      </c>
    </row>
    <row r="98" spans="2:14" ht="15.75">
      <c r="B98" s="51">
        <v>31</v>
      </c>
      <c r="C98" s="51">
        <v>801</v>
      </c>
      <c r="D98" s="51">
        <v>80111</v>
      </c>
      <c r="E98" s="51">
        <v>6050</v>
      </c>
      <c r="F98" s="274"/>
      <c r="G98" s="293"/>
      <c r="H98" s="293"/>
      <c r="I98" s="53">
        <v>213000</v>
      </c>
      <c r="J98" s="53"/>
      <c r="K98" s="47" t="s">
        <v>53</v>
      </c>
      <c r="L98" s="48">
        <v>0</v>
      </c>
      <c r="M98" s="54">
        <v>0</v>
      </c>
      <c r="N98" s="276"/>
    </row>
    <row r="99" spans="2:14" ht="15.75">
      <c r="B99" s="51"/>
      <c r="C99" s="55"/>
      <c r="D99" s="55"/>
      <c r="E99" s="55"/>
      <c r="F99" s="275"/>
      <c r="G99" s="294"/>
      <c r="H99" s="294"/>
      <c r="I99" s="53"/>
      <c r="J99" s="53">
        <v>430000</v>
      </c>
      <c r="K99" s="47" t="s">
        <v>54</v>
      </c>
      <c r="L99" s="48">
        <v>0</v>
      </c>
      <c r="M99" s="54"/>
      <c r="N99" s="277"/>
    </row>
    <row r="100" spans="2:14" ht="15.75">
      <c r="B100" s="60"/>
      <c r="C100" s="51"/>
      <c r="D100" s="51"/>
      <c r="E100" s="51"/>
      <c r="F100" s="273" t="s">
        <v>81</v>
      </c>
      <c r="G100" s="292">
        <v>400000</v>
      </c>
      <c r="H100" s="292">
        <v>400000</v>
      </c>
      <c r="I100" s="61"/>
      <c r="J100" s="61"/>
      <c r="K100" s="45" t="s">
        <v>51</v>
      </c>
      <c r="L100" s="46">
        <v>0</v>
      </c>
      <c r="M100" s="62"/>
      <c r="N100" s="298" t="s">
        <v>52</v>
      </c>
    </row>
    <row r="101" spans="2:14" ht="15.75">
      <c r="B101" s="51">
        <v>32</v>
      </c>
      <c r="C101" s="51">
        <v>926</v>
      </c>
      <c r="D101" s="51">
        <v>92601</v>
      </c>
      <c r="E101" s="51">
        <v>6610</v>
      </c>
      <c r="F101" s="274"/>
      <c r="G101" s="293"/>
      <c r="H101" s="293"/>
      <c r="I101" s="53">
        <v>0</v>
      </c>
      <c r="J101" s="53">
        <v>400000</v>
      </c>
      <c r="K101" s="47" t="s">
        <v>66</v>
      </c>
      <c r="L101" s="48">
        <v>0</v>
      </c>
      <c r="M101" s="54">
        <v>0</v>
      </c>
      <c r="N101" s="276"/>
    </row>
    <row r="102" spans="2:14" ht="15.75">
      <c r="B102" s="51"/>
      <c r="C102" s="51"/>
      <c r="D102" s="51"/>
      <c r="E102" s="51"/>
      <c r="F102" s="275"/>
      <c r="G102" s="294"/>
      <c r="H102" s="294"/>
      <c r="I102" s="53"/>
      <c r="J102" s="53"/>
      <c r="K102" s="47" t="s">
        <v>54</v>
      </c>
      <c r="L102" s="48">
        <v>0</v>
      </c>
      <c r="M102" s="54"/>
      <c r="N102" s="277"/>
    </row>
    <row r="103" spans="2:14" ht="15.75">
      <c r="B103" s="60"/>
      <c r="C103" s="60"/>
      <c r="D103" s="60"/>
      <c r="E103" s="60"/>
      <c r="F103" s="273" t="s">
        <v>82</v>
      </c>
      <c r="G103" s="61"/>
      <c r="H103" s="61"/>
      <c r="I103" s="61"/>
      <c r="J103" s="61"/>
      <c r="K103" s="45" t="s">
        <v>51</v>
      </c>
      <c r="L103" s="46">
        <v>0</v>
      </c>
      <c r="M103" s="62"/>
      <c r="N103" s="298" t="s">
        <v>83</v>
      </c>
    </row>
    <row r="104" spans="2:14" ht="15.75">
      <c r="B104" s="51">
        <v>33</v>
      </c>
      <c r="C104" s="51">
        <v>854</v>
      </c>
      <c r="D104" s="51">
        <v>85420</v>
      </c>
      <c r="E104" s="51">
        <v>6060</v>
      </c>
      <c r="F104" s="274"/>
      <c r="G104" s="53">
        <v>120000</v>
      </c>
      <c r="H104" s="53">
        <v>120000</v>
      </c>
      <c r="I104" s="53">
        <v>120000</v>
      </c>
      <c r="J104" s="53">
        <v>0</v>
      </c>
      <c r="K104" s="47" t="s">
        <v>66</v>
      </c>
      <c r="L104" s="48">
        <v>0</v>
      </c>
      <c r="M104" s="54">
        <v>0</v>
      </c>
      <c r="N104" s="276"/>
    </row>
    <row r="105" spans="2:14" ht="15.75">
      <c r="B105" s="51"/>
      <c r="C105" s="51"/>
      <c r="D105" s="51"/>
      <c r="E105" s="51"/>
      <c r="F105" s="275"/>
      <c r="G105" s="53"/>
      <c r="H105" s="53"/>
      <c r="I105" s="53"/>
      <c r="J105" s="53"/>
      <c r="K105" s="47" t="s">
        <v>54</v>
      </c>
      <c r="L105" s="48">
        <v>0</v>
      </c>
      <c r="M105" s="54"/>
      <c r="N105" s="277"/>
    </row>
    <row r="106" spans="2:14" ht="15.75">
      <c r="B106" s="298">
        <v>34</v>
      </c>
      <c r="C106" s="298">
        <v>754</v>
      </c>
      <c r="D106" s="298">
        <v>75421</v>
      </c>
      <c r="E106" s="298">
        <v>6060</v>
      </c>
      <c r="F106" s="273" t="s">
        <v>84</v>
      </c>
      <c r="G106" s="292">
        <v>18000</v>
      </c>
      <c r="H106" s="292">
        <v>18000</v>
      </c>
      <c r="I106" s="292">
        <v>18000</v>
      </c>
      <c r="J106" s="292">
        <v>0</v>
      </c>
      <c r="K106" s="45" t="s">
        <v>51</v>
      </c>
      <c r="L106" s="46">
        <v>0</v>
      </c>
      <c r="M106" s="295">
        <v>0</v>
      </c>
      <c r="N106" s="298" t="s">
        <v>68</v>
      </c>
    </row>
    <row r="107" spans="2:14" ht="15.75">
      <c r="B107" s="276"/>
      <c r="C107" s="276"/>
      <c r="D107" s="276"/>
      <c r="E107" s="276"/>
      <c r="F107" s="274"/>
      <c r="G107" s="293"/>
      <c r="H107" s="293"/>
      <c r="I107" s="293"/>
      <c r="J107" s="293"/>
      <c r="K107" s="47" t="s">
        <v>53</v>
      </c>
      <c r="L107" s="48">
        <v>0</v>
      </c>
      <c r="M107" s="296"/>
      <c r="N107" s="276"/>
    </row>
    <row r="108" spans="2:14" ht="15.75">
      <c r="B108" s="277"/>
      <c r="C108" s="277"/>
      <c r="D108" s="277"/>
      <c r="E108" s="277"/>
      <c r="F108" s="275"/>
      <c r="G108" s="294"/>
      <c r="H108" s="294"/>
      <c r="I108" s="294"/>
      <c r="J108" s="294"/>
      <c r="K108" s="49" t="s">
        <v>54</v>
      </c>
      <c r="L108" s="50">
        <v>0</v>
      </c>
      <c r="M108" s="297"/>
      <c r="N108" s="277"/>
    </row>
    <row r="109" spans="2:14" ht="18">
      <c r="B109" s="306" t="s">
        <v>85</v>
      </c>
      <c r="C109" s="307"/>
      <c r="D109" s="307"/>
      <c r="E109" s="307"/>
      <c r="F109" s="308"/>
      <c r="G109" s="63">
        <f>SUM(G10:G108)</f>
        <v>19564810</v>
      </c>
      <c r="H109" s="63">
        <f>SUM(H10:H108)</f>
        <v>19564810</v>
      </c>
      <c r="I109" s="63">
        <f>SUM(I10:I108)</f>
        <v>12524310</v>
      </c>
      <c r="J109" s="63">
        <f>SUM(J10:J108)</f>
        <v>6040500</v>
      </c>
      <c r="K109" s="64"/>
      <c r="L109" s="65">
        <f>SUM(L10:L108)</f>
        <v>1000000</v>
      </c>
      <c r="M109" s="66">
        <f>SUM(M10:M81)</f>
        <v>0</v>
      </c>
      <c r="N109" s="67" t="s">
        <v>86</v>
      </c>
    </row>
    <row r="110" spans="2:14" ht="15.75">
      <c r="B110" s="309" t="s">
        <v>299</v>
      </c>
      <c r="C110" s="309"/>
      <c r="D110" s="309"/>
      <c r="E110" s="309"/>
      <c r="F110" s="309"/>
      <c r="G110" s="309"/>
      <c r="H110" s="309"/>
      <c r="I110" s="1"/>
      <c r="J110" s="1"/>
      <c r="K110" s="1"/>
      <c r="L110" s="1"/>
      <c r="M110" s="41"/>
      <c r="N110" s="41"/>
    </row>
    <row r="111" spans="2:14" ht="15.7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41"/>
      <c r="N111" s="41"/>
    </row>
    <row r="112" spans="2:14" ht="15.75">
      <c r="B112" s="68" t="s">
        <v>87</v>
      </c>
      <c r="C112" s="1"/>
      <c r="D112" s="1"/>
      <c r="E112" s="1"/>
      <c r="F112" s="1"/>
      <c r="G112" s="69"/>
      <c r="H112" s="1"/>
      <c r="I112" s="1"/>
      <c r="J112" s="1"/>
      <c r="K112" s="1"/>
      <c r="L112" s="1"/>
      <c r="M112" s="41"/>
      <c r="N112" s="41"/>
    </row>
    <row r="113" spans="2:14" ht="15.75">
      <c r="B113" s="68" t="s">
        <v>88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41"/>
      <c r="N113" s="41"/>
    </row>
    <row r="114" spans="2:14" ht="15.75">
      <c r="B114" s="68" t="s">
        <v>89</v>
      </c>
      <c r="C114" s="1"/>
      <c r="D114" s="1"/>
      <c r="E114" s="1"/>
      <c r="F114" s="1"/>
      <c r="G114" s="70"/>
      <c r="H114" s="1"/>
      <c r="I114" s="1"/>
      <c r="J114" s="1"/>
      <c r="K114" s="1"/>
      <c r="L114" s="1"/>
      <c r="M114" s="41"/>
      <c r="N114" s="41"/>
    </row>
    <row r="115" spans="2:14" ht="15.75">
      <c r="B115" s="68" t="s">
        <v>90</v>
      </c>
      <c r="C115" s="1"/>
      <c r="D115" s="1"/>
      <c r="E115" s="1"/>
      <c r="F115" s="1"/>
      <c r="G115" s="70"/>
      <c r="H115" s="1"/>
      <c r="I115" s="1"/>
      <c r="J115" s="1"/>
      <c r="K115" s="1"/>
      <c r="L115" s="1"/>
      <c r="M115" s="41"/>
      <c r="N115" s="41"/>
    </row>
  </sheetData>
  <mergeCells count="251">
    <mergeCell ref="J106:J108"/>
    <mergeCell ref="M106:M108"/>
    <mergeCell ref="N106:N108"/>
    <mergeCell ref="B109:F109"/>
    <mergeCell ref="B110:H110"/>
    <mergeCell ref="F103:F105"/>
    <mergeCell ref="N103:N105"/>
    <mergeCell ref="B106:B108"/>
    <mergeCell ref="C106:C108"/>
    <mergeCell ref="D106:D108"/>
    <mergeCell ref="E106:E108"/>
    <mergeCell ref="F106:F108"/>
    <mergeCell ref="G106:G108"/>
    <mergeCell ref="H106:H108"/>
    <mergeCell ref="I106:I108"/>
    <mergeCell ref="F97:F99"/>
    <mergeCell ref="G97:G99"/>
    <mergeCell ref="H97:H99"/>
    <mergeCell ref="N97:N99"/>
    <mergeCell ref="F100:F102"/>
    <mergeCell ref="G100:G102"/>
    <mergeCell ref="H100:H102"/>
    <mergeCell ref="N100:N102"/>
    <mergeCell ref="F94:F96"/>
    <mergeCell ref="G94:G96"/>
    <mergeCell ref="H94:H96"/>
    <mergeCell ref="I94:I96"/>
    <mergeCell ref="N94:N96"/>
    <mergeCell ref="N82:N84"/>
    <mergeCell ref="F85:F87"/>
    <mergeCell ref="G85:G87"/>
    <mergeCell ref="H85:H87"/>
    <mergeCell ref="I85:I87"/>
    <mergeCell ref="N85:N87"/>
    <mergeCell ref="H79:H81"/>
    <mergeCell ref="I79:I81"/>
    <mergeCell ref="J79:J81"/>
    <mergeCell ref="M79:M81"/>
    <mergeCell ref="N79:N81"/>
    <mergeCell ref="F82:F84"/>
    <mergeCell ref="G82:G84"/>
    <mergeCell ref="H82:H84"/>
    <mergeCell ref="I82:I84"/>
    <mergeCell ref="M82:M84"/>
    <mergeCell ref="B79:B81"/>
    <mergeCell ref="C79:C81"/>
    <mergeCell ref="D79:D81"/>
    <mergeCell ref="E79:E81"/>
    <mergeCell ref="F79:F81"/>
    <mergeCell ref="G79:G81"/>
    <mergeCell ref="H73:H75"/>
    <mergeCell ref="I73:I75"/>
    <mergeCell ref="J73:J75"/>
    <mergeCell ref="M73:M75"/>
    <mergeCell ref="N73:N75"/>
    <mergeCell ref="F76:F78"/>
    <mergeCell ref="G76:G78"/>
    <mergeCell ref="H76:H78"/>
    <mergeCell ref="I76:I78"/>
    <mergeCell ref="N76:N78"/>
    <mergeCell ref="B73:B75"/>
    <mergeCell ref="C73:C75"/>
    <mergeCell ref="D73:D75"/>
    <mergeCell ref="E73:E75"/>
    <mergeCell ref="F73:F75"/>
    <mergeCell ref="G73:G75"/>
    <mergeCell ref="F70:F72"/>
    <mergeCell ref="G70:G72"/>
    <mergeCell ref="H70:H72"/>
    <mergeCell ref="I70:I72"/>
    <mergeCell ref="M70:M72"/>
    <mergeCell ref="N70:N72"/>
    <mergeCell ref="G67:G69"/>
    <mergeCell ref="H67:H69"/>
    <mergeCell ref="I67:I69"/>
    <mergeCell ref="J67:J69"/>
    <mergeCell ref="M67:M69"/>
    <mergeCell ref="N67:N69"/>
    <mergeCell ref="I61:I63"/>
    <mergeCell ref="J61:J63"/>
    <mergeCell ref="M61:M63"/>
    <mergeCell ref="N61:N63"/>
    <mergeCell ref="G61:G63"/>
    <mergeCell ref="B67:B69"/>
    <mergeCell ref="C67:C69"/>
    <mergeCell ref="D67:D69"/>
    <mergeCell ref="E67:E69"/>
    <mergeCell ref="F67:F69"/>
    <mergeCell ref="M55:M57"/>
    <mergeCell ref="N55:N57"/>
    <mergeCell ref="F58:F60"/>
    <mergeCell ref="G58:G60"/>
    <mergeCell ref="H58:H60"/>
    <mergeCell ref="I58:I60"/>
    <mergeCell ref="N58:N60"/>
    <mergeCell ref="B64:B66"/>
    <mergeCell ref="C64:C66"/>
    <mergeCell ref="D64:D66"/>
    <mergeCell ref="E64:E66"/>
    <mergeCell ref="F64:F66"/>
    <mergeCell ref="B61:B63"/>
    <mergeCell ref="C61:C63"/>
    <mergeCell ref="D61:D63"/>
    <mergeCell ref="E61:E63"/>
    <mergeCell ref="F61:F63"/>
    <mergeCell ref="G64:G66"/>
    <mergeCell ref="H64:H66"/>
    <mergeCell ref="I64:I66"/>
    <mergeCell ref="J64:J66"/>
    <mergeCell ref="M64:M66"/>
    <mergeCell ref="N64:N66"/>
    <mergeCell ref="H61:H63"/>
    <mergeCell ref="B55:B57"/>
    <mergeCell ref="C55:C57"/>
    <mergeCell ref="D55:D57"/>
    <mergeCell ref="E55:E57"/>
    <mergeCell ref="F55:F57"/>
    <mergeCell ref="G55:G57"/>
    <mergeCell ref="H49:H51"/>
    <mergeCell ref="I49:I51"/>
    <mergeCell ref="J49:J51"/>
    <mergeCell ref="H55:H57"/>
    <mergeCell ref="I55:I57"/>
    <mergeCell ref="J55:J57"/>
    <mergeCell ref="F52:F54"/>
    <mergeCell ref="G52:G54"/>
    <mergeCell ref="H52:H54"/>
    <mergeCell ref="I52:I54"/>
    <mergeCell ref="B49:B51"/>
    <mergeCell ref="C49:C51"/>
    <mergeCell ref="D49:D51"/>
    <mergeCell ref="E49:E51"/>
    <mergeCell ref="F49:F51"/>
    <mergeCell ref="G49:G51"/>
    <mergeCell ref="J43:J45"/>
    <mergeCell ref="M43:M45"/>
    <mergeCell ref="N43:N45"/>
    <mergeCell ref="F46:F48"/>
    <mergeCell ref="G46:G48"/>
    <mergeCell ref="H46:H48"/>
    <mergeCell ref="I46:I48"/>
    <mergeCell ref="N46:N48"/>
    <mergeCell ref="M49:M51"/>
    <mergeCell ref="N49:N51"/>
    <mergeCell ref="B43:B45"/>
    <mergeCell ref="C43:C45"/>
    <mergeCell ref="D43:D45"/>
    <mergeCell ref="E43:E45"/>
    <mergeCell ref="F43:F45"/>
    <mergeCell ref="G43:G45"/>
    <mergeCell ref="G40:G42"/>
    <mergeCell ref="H40:H42"/>
    <mergeCell ref="I40:I42"/>
    <mergeCell ref="H43:H45"/>
    <mergeCell ref="I43:I45"/>
    <mergeCell ref="B40:B42"/>
    <mergeCell ref="C40:C42"/>
    <mergeCell ref="D40:D42"/>
    <mergeCell ref="E40:E42"/>
    <mergeCell ref="F40:F42"/>
    <mergeCell ref="B37:B39"/>
    <mergeCell ref="C37:C39"/>
    <mergeCell ref="D37:D39"/>
    <mergeCell ref="E37:E39"/>
    <mergeCell ref="F37:F39"/>
    <mergeCell ref="J31:J33"/>
    <mergeCell ref="M31:M33"/>
    <mergeCell ref="N31:N33"/>
    <mergeCell ref="F34:F36"/>
    <mergeCell ref="G37:G39"/>
    <mergeCell ref="B31:B33"/>
    <mergeCell ref="C31:C33"/>
    <mergeCell ref="D31:D33"/>
    <mergeCell ref="E31:E33"/>
    <mergeCell ref="F31:F33"/>
    <mergeCell ref="G31:G33"/>
    <mergeCell ref="J40:J42"/>
    <mergeCell ref="M40:M42"/>
    <mergeCell ref="N40:N42"/>
    <mergeCell ref="H37:H39"/>
    <mergeCell ref="I37:I39"/>
    <mergeCell ref="J37:J39"/>
    <mergeCell ref="M37:M39"/>
    <mergeCell ref="N37:N39"/>
    <mergeCell ref="H31:H33"/>
    <mergeCell ref="I31:I33"/>
    <mergeCell ref="J25:J27"/>
    <mergeCell ref="M25:M27"/>
    <mergeCell ref="N25:N27"/>
    <mergeCell ref="B28:B30"/>
    <mergeCell ref="C28:C30"/>
    <mergeCell ref="D28:D30"/>
    <mergeCell ref="E28:E30"/>
    <mergeCell ref="F28:F30"/>
    <mergeCell ref="G28:G30"/>
    <mergeCell ref="H28:H30"/>
    <mergeCell ref="B25:B27"/>
    <mergeCell ref="C25:C27"/>
    <mergeCell ref="D25:D27"/>
    <mergeCell ref="E25:E27"/>
    <mergeCell ref="F25:F27"/>
    <mergeCell ref="G25:G27"/>
    <mergeCell ref="H25:H27"/>
    <mergeCell ref="I25:I27"/>
    <mergeCell ref="I28:I30"/>
    <mergeCell ref="J28:J30"/>
    <mergeCell ref="M28:M30"/>
    <mergeCell ref="N28:N30"/>
    <mergeCell ref="F19:F21"/>
    <mergeCell ref="N19:N21"/>
    <mergeCell ref="B16:B18"/>
    <mergeCell ref="C16:C18"/>
    <mergeCell ref="D16:D18"/>
    <mergeCell ref="E16:E18"/>
    <mergeCell ref="F16:F18"/>
    <mergeCell ref="G16:G18"/>
    <mergeCell ref="F22:F24"/>
    <mergeCell ref="N22:N24"/>
    <mergeCell ref="H7:H8"/>
    <mergeCell ref="I7:M7"/>
    <mergeCell ref="K8:L8"/>
    <mergeCell ref="K9:L9"/>
    <mergeCell ref="H16:H18"/>
    <mergeCell ref="I16:I18"/>
    <mergeCell ref="J16:J18"/>
    <mergeCell ref="M16:M18"/>
    <mergeCell ref="N16:N18"/>
    <mergeCell ref="F91:F93"/>
    <mergeCell ref="B10:B12"/>
    <mergeCell ref="C10:C12"/>
    <mergeCell ref="D10:D12"/>
    <mergeCell ref="E10:E12"/>
    <mergeCell ref="F10:F12"/>
    <mergeCell ref="G10:G12"/>
    <mergeCell ref="B3:N3"/>
    <mergeCell ref="B4:N4"/>
    <mergeCell ref="B6:B8"/>
    <mergeCell ref="C6:C8"/>
    <mergeCell ref="D6:D8"/>
    <mergeCell ref="E6:E8"/>
    <mergeCell ref="F6:F8"/>
    <mergeCell ref="G6:G8"/>
    <mergeCell ref="H6:M6"/>
    <mergeCell ref="N6:N8"/>
    <mergeCell ref="H10:H12"/>
    <mergeCell ref="I10:I12"/>
    <mergeCell ref="J10:J12"/>
    <mergeCell ref="M10:M12"/>
    <mergeCell ref="N10:N12"/>
    <mergeCell ref="F13:F15"/>
    <mergeCell ref="N13:N15"/>
  </mergeCells>
  <pageMargins left="0.7" right="0.7" top="0.75" bottom="0.75" header="0.3" footer="0.3"/>
  <pageSetup paperSize="9" scale="5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E32"/>
  <sheetViews>
    <sheetView workbookViewId="0">
      <selection activeCell="C35" sqref="C35"/>
    </sheetView>
  </sheetViews>
  <sheetFormatPr defaultRowHeight="15"/>
  <cols>
    <col min="2" max="2" width="15" customWidth="1"/>
    <col min="3" max="3" width="56" customWidth="1"/>
    <col min="4" max="4" width="21" customWidth="1"/>
    <col min="5" max="5" width="26.28515625" customWidth="1"/>
  </cols>
  <sheetData>
    <row r="4" spans="2:5" ht="31.5" customHeight="1">
      <c r="B4" s="265" t="s">
        <v>105</v>
      </c>
      <c r="C4" s="310"/>
      <c r="D4" s="310"/>
      <c r="E4" s="310"/>
    </row>
    <row r="5" spans="2:5">
      <c r="B5" s="315" t="s">
        <v>303</v>
      </c>
      <c r="C5" s="315"/>
      <c r="D5" s="315"/>
      <c r="E5" s="315"/>
    </row>
    <row r="6" spans="2:5" ht="15.75">
      <c r="B6" s="1"/>
      <c r="C6" s="1"/>
      <c r="D6" s="1"/>
      <c r="E6" s="1"/>
    </row>
    <row r="7" spans="2:5" ht="18">
      <c r="B7" s="84"/>
      <c r="C7" s="1"/>
      <c r="D7" s="1"/>
      <c r="E7" s="1"/>
    </row>
    <row r="8" spans="2:5" ht="18">
      <c r="B8" s="84"/>
      <c r="C8" s="1"/>
      <c r="D8" s="1"/>
      <c r="E8" s="1"/>
    </row>
    <row r="9" spans="2:5" ht="15.75">
      <c r="B9" s="1"/>
      <c r="C9" s="1"/>
      <c r="D9" s="1"/>
      <c r="E9" s="4" t="s">
        <v>3</v>
      </c>
    </row>
    <row r="10" spans="2:5" ht="15.75">
      <c r="B10" s="85" t="s">
        <v>106</v>
      </c>
      <c r="C10" s="85" t="s">
        <v>107</v>
      </c>
      <c r="D10" s="85" t="s">
        <v>108</v>
      </c>
      <c r="E10" s="85" t="s">
        <v>109</v>
      </c>
    </row>
    <row r="11" spans="2:5">
      <c r="B11" s="86">
        <v>1</v>
      </c>
      <c r="C11" s="86">
        <v>2</v>
      </c>
      <c r="D11" s="86">
        <v>3</v>
      </c>
      <c r="E11" s="87">
        <v>4</v>
      </c>
    </row>
    <row r="12" spans="2:5" ht="15.75">
      <c r="B12" s="311" t="s">
        <v>110</v>
      </c>
      <c r="C12" s="312"/>
      <c r="D12" s="313"/>
      <c r="E12" s="88">
        <v>15015587</v>
      </c>
    </row>
    <row r="13" spans="2:5">
      <c r="B13" s="89" t="s">
        <v>50</v>
      </c>
      <c r="C13" s="90" t="s">
        <v>111</v>
      </c>
      <c r="D13" s="89" t="s">
        <v>112</v>
      </c>
      <c r="E13" s="91">
        <v>4550000</v>
      </c>
    </row>
    <row r="14" spans="2:5">
      <c r="B14" s="92" t="s">
        <v>56</v>
      </c>
      <c r="C14" s="93" t="s">
        <v>113</v>
      </c>
      <c r="D14" s="92" t="s">
        <v>112</v>
      </c>
      <c r="E14" s="91">
        <v>2240500</v>
      </c>
    </row>
    <row r="15" spans="2:5" ht="45.75" customHeight="1">
      <c r="B15" s="92" t="s">
        <v>57</v>
      </c>
      <c r="C15" s="19" t="s">
        <v>114</v>
      </c>
      <c r="D15" s="92" t="s">
        <v>115</v>
      </c>
      <c r="E15" s="91"/>
    </row>
    <row r="16" spans="2:5">
      <c r="B16" s="92" t="s">
        <v>58</v>
      </c>
      <c r="C16" s="93" t="s">
        <v>116</v>
      </c>
      <c r="D16" s="92" t="s">
        <v>117</v>
      </c>
      <c r="E16" s="91"/>
    </row>
    <row r="17" spans="2:5">
      <c r="B17" s="92" t="s">
        <v>59</v>
      </c>
      <c r="C17" s="93" t="s">
        <v>118</v>
      </c>
      <c r="D17" s="92" t="s">
        <v>119</v>
      </c>
      <c r="E17" s="91"/>
    </row>
    <row r="18" spans="2:5">
      <c r="B18" s="92" t="s">
        <v>60</v>
      </c>
      <c r="C18" s="93" t="s">
        <v>120</v>
      </c>
      <c r="D18" s="92" t="s">
        <v>121</v>
      </c>
      <c r="E18" s="91">
        <v>5713289</v>
      </c>
    </row>
    <row r="19" spans="2:5">
      <c r="B19" s="92" t="s">
        <v>62</v>
      </c>
      <c r="C19" s="93" t="s">
        <v>122</v>
      </c>
      <c r="D19" s="92" t="s">
        <v>123</v>
      </c>
      <c r="E19" s="91"/>
    </row>
    <row r="20" spans="2:5">
      <c r="B20" s="92" t="s">
        <v>63</v>
      </c>
      <c r="C20" s="93" t="s">
        <v>124</v>
      </c>
      <c r="D20" s="92" t="s">
        <v>125</v>
      </c>
      <c r="E20" s="91">
        <v>2511798</v>
      </c>
    </row>
    <row r="21" spans="2:5" ht="15.75">
      <c r="B21" s="311" t="s">
        <v>126</v>
      </c>
      <c r="C21" s="312"/>
      <c r="D21" s="313"/>
      <c r="E21" s="94">
        <f>SUM(E22:E28)</f>
        <v>2597808</v>
      </c>
    </row>
    <row r="22" spans="2:5">
      <c r="B22" s="92" t="s">
        <v>50</v>
      </c>
      <c r="C22" s="93" t="s">
        <v>127</v>
      </c>
      <c r="D22" s="92" t="s">
        <v>128</v>
      </c>
      <c r="E22" s="91">
        <v>1543548</v>
      </c>
    </row>
    <row r="23" spans="2:5">
      <c r="B23" s="92" t="s">
        <v>56</v>
      </c>
      <c r="C23" s="93" t="s">
        <v>129</v>
      </c>
      <c r="D23" s="92" t="s">
        <v>128</v>
      </c>
      <c r="E23" s="91">
        <v>304260</v>
      </c>
    </row>
    <row r="24" spans="2:5" ht="54.75" customHeight="1">
      <c r="B24" s="92" t="s">
        <v>57</v>
      </c>
      <c r="C24" s="19" t="s">
        <v>130</v>
      </c>
      <c r="D24" s="92" t="s">
        <v>131</v>
      </c>
      <c r="E24" s="91"/>
    </row>
    <row r="25" spans="2:5">
      <c r="B25" s="92" t="s">
        <v>58</v>
      </c>
      <c r="C25" s="93" t="s">
        <v>132</v>
      </c>
      <c r="D25" s="92" t="s">
        <v>133</v>
      </c>
      <c r="E25" s="91"/>
    </row>
    <row r="26" spans="2:5">
      <c r="B26" s="92" t="s">
        <v>59</v>
      </c>
      <c r="C26" s="93" t="s">
        <v>134</v>
      </c>
      <c r="D26" s="92" t="s">
        <v>135</v>
      </c>
      <c r="E26" s="91"/>
    </row>
    <row r="27" spans="2:5">
      <c r="B27" s="92" t="s">
        <v>60</v>
      </c>
      <c r="C27" s="93" t="s">
        <v>136</v>
      </c>
      <c r="D27" s="92" t="s">
        <v>137</v>
      </c>
      <c r="E27" s="91">
        <v>750000</v>
      </c>
    </row>
    <row r="28" spans="2:5">
      <c r="B28" s="92" t="s">
        <v>62</v>
      </c>
      <c r="C28" s="93" t="s">
        <v>138</v>
      </c>
      <c r="D28" s="92" t="s">
        <v>139</v>
      </c>
      <c r="E28" s="91"/>
    </row>
    <row r="29" spans="2:5" ht="15.75">
      <c r="B29" s="1"/>
      <c r="C29" s="1"/>
      <c r="D29" s="1"/>
      <c r="E29" s="1"/>
    </row>
    <row r="30" spans="2:5" ht="15.75">
      <c r="B30" s="1"/>
      <c r="C30" s="1"/>
      <c r="D30" s="1"/>
      <c r="E30" s="1"/>
    </row>
    <row r="31" spans="2:5" ht="58.5" customHeight="1">
      <c r="B31" s="314" t="s">
        <v>260</v>
      </c>
      <c r="C31" s="314"/>
      <c r="D31" s="314"/>
      <c r="E31" s="314"/>
    </row>
    <row r="32" spans="2:5" ht="108.75" customHeight="1">
      <c r="B32" s="314" t="s">
        <v>298</v>
      </c>
      <c r="C32" s="314"/>
      <c r="D32" s="314"/>
      <c r="E32" s="314"/>
    </row>
  </sheetData>
  <mergeCells count="6">
    <mergeCell ref="B4:E4"/>
    <mergeCell ref="B12:D12"/>
    <mergeCell ref="B21:D21"/>
    <mergeCell ref="B31:E31"/>
    <mergeCell ref="B32:E32"/>
    <mergeCell ref="B5:E5"/>
  </mergeCells>
  <pageMargins left="0.7" right="0.7" top="0.75" bottom="0.75" header="0.3" footer="0.3"/>
  <pageSetup paperSize="9" scale="6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3:H17"/>
  <sheetViews>
    <sheetView topLeftCell="A13" workbookViewId="0">
      <selection activeCell="F20" sqref="F20"/>
    </sheetView>
  </sheetViews>
  <sheetFormatPr defaultRowHeight="15"/>
  <cols>
    <col min="3" max="3" width="7.140625" customWidth="1"/>
    <col min="4" max="4" width="11.7109375" customWidth="1"/>
    <col min="5" max="5" width="11.140625" customWidth="1"/>
    <col min="6" max="6" width="9" customWidth="1"/>
    <col min="7" max="7" width="54.28515625" customWidth="1"/>
    <col min="8" max="8" width="21.140625" customWidth="1"/>
  </cols>
  <sheetData>
    <row r="3" spans="3:8" ht="55.5" customHeight="1">
      <c r="C3" s="265" t="s">
        <v>140</v>
      </c>
      <c r="D3" s="310"/>
      <c r="E3" s="310"/>
      <c r="F3" s="310"/>
      <c r="G3" s="310"/>
      <c r="H3" s="310"/>
    </row>
    <row r="4" spans="3:8">
      <c r="C4" s="316" t="s">
        <v>305</v>
      </c>
      <c r="D4" s="317"/>
      <c r="E4" s="317"/>
      <c r="F4" s="317"/>
      <c r="G4" s="317"/>
      <c r="H4" s="317"/>
    </row>
    <row r="5" spans="3:8" ht="18">
      <c r="C5" s="80"/>
      <c r="D5" s="83"/>
      <c r="E5" s="83"/>
      <c r="F5" s="83"/>
      <c r="G5" s="83"/>
      <c r="H5" s="83"/>
    </row>
    <row r="6" spans="3:8" ht="18">
      <c r="C6" s="7" t="s">
        <v>106</v>
      </c>
      <c r="D6" s="7" t="s">
        <v>4</v>
      </c>
      <c r="E6" s="7" t="s">
        <v>5</v>
      </c>
      <c r="F6" s="6" t="s">
        <v>6</v>
      </c>
      <c r="G6" s="5" t="s">
        <v>141</v>
      </c>
      <c r="H6" s="5" t="s">
        <v>142</v>
      </c>
    </row>
    <row r="7" spans="3:8">
      <c r="C7" s="44">
        <v>1</v>
      </c>
      <c r="D7" s="44">
        <v>2</v>
      </c>
      <c r="E7" s="44">
        <v>3</v>
      </c>
      <c r="F7" s="95">
        <v>4</v>
      </c>
      <c r="G7" s="44">
        <v>5</v>
      </c>
      <c r="H7" s="44">
        <v>6</v>
      </c>
    </row>
    <row r="8" spans="3:8" ht="45">
      <c r="C8" s="92">
        <v>1</v>
      </c>
      <c r="D8" s="92">
        <v>600</v>
      </c>
      <c r="E8" s="92">
        <v>60013</v>
      </c>
      <c r="F8" s="82">
        <v>6300</v>
      </c>
      <c r="G8" s="96" t="s">
        <v>143</v>
      </c>
      <c r="H8" s="97">
        <v>112500</v>
      </c>
    </row>
    <row r="9" spans="3:8" ht="60">
      <c r="C9" s="92">
        <v>2</v>
      </c>
      <c r="D9" s="98" t="s">
        <v>144</v>
      </c>
      <c r="E9" s="98" t="s">
        <v>145</v>
      </c>
      <c r="F9" s="92">
        <v>2320</v>
      </c>
      <c r="G9" s="99" t="s">
        <v>146</v>
      </c>
      <c r="H9" s="91">
        <v>8100</v>
      </c>
    </row>
    <row r="10" spans="3:8" ht="45">
      <c r="C10" s="92">
        <v>3</v>
      </c>
      <c r="D10" s="98" t="s">
        <v>144</v>
      </c>
      <c r="E10" s="98" t="s">
        <v>145</v>
      </c>
      <c r="F10" s="92">
        <v>2330</v>
      </c>
      <c r="G10" s="99" t="s">
        <v>147</v>
      </c>
      <c r="H10" s="91">
        <v>133500</v>
      </c>
    </row>
    <row r="11" spans="3:8" ht="120">
      <c r="C11" s="92">
        <v>4</v>
      </c>
      <c r="D11" s="98" t="s">
        <v>148</v>
      </c>
      <c r="E11" s="98" t="s">
        <v>149</v>
      </c>
      <c r="F11" s="92">
        <v>2320</v>
      </c>
      <c r="G11" s="99" t="s">
        <v>150</v>
      </c>
      <c r="H11" s="91">
        <v>1911000</v>
      </c>
    </row>
    <row r="12" spans="3:8" ht="90">
      <c r="C12" s="92">
        <v>5</v>
      </c>
      <c r="D12" s="98" t="s">
        <v>148</v>
      </c>
      <c r="E12" s="98" t="s">
        <v>151</v>
      </c>
      <c r="F12" s="92">
        <v>2320</v>
      </c>
      <c r="G12" s="99" t="s">
        <v>152</v>
      </c>
      <c r="H12" s="91">
        <v>214500</v>
      </c>
    </row>
    <row r="13" spans="3:8" ht="84.75" customHeight="1">
      <c r="C13" s="92">
        <v>6</v>
      </c>
      <c r="D13" s="98" t="s">
        <v>153</v>
      </c>
      <c r="E13" s="98" t="s">
        <v>154</v>
      </c>
      <c r="F13" s="92">
        <v>2320</v>
      </c>
      <c r="G13" s="99" t="s">
        <v>162</v>
      </c>
      <c r="H13" s="91">
        <v>6758</v>
      </c>
    </row>
    <row r="14" spans="3:8" ht="90">
      <c r="C14" s="92">
        <v>7</v>
      </c>
      <c r="D14" s="98" t="s">
        <v>153</v>
      </c>
      <c r="E14" s="98" t="s">
        <v>154</v>
      </c>
      <c r="F14" s="92">
        <v>2320</v>
      </c>
      <c r="G14" s="99" t="s">
        <v>155</v>
      </c>
      <c r="H14" s="91">
        <v>4363</v>
      </c>
    </row>
    <row r="15" spans="3:8" ht="60">
      <c r="C15" s="92">
        <v>8</v>
      </c>
      <c r="D15" s="98" t="s">
        <v>156</v>
      </c>
      <c r="E15" s="98" t="s">
        <v>157</v>
      </c>
      <c r="F15" s="92">
        <v>2310</v>
      </c>
      <c r="G15" s="99" t="s">
        <v>158</v>
      </c>
      <c r="H15" s="91">
        <v>70000</v>
      </c>
    </row>
    <row r="16" spans="3:8" ht="45">
      <c r="C16" s="92">
        <v>9</v>
      </c>
      <c r="D16" s="98" t="s">
        <v>159</v>
      </c>
      <c r="E16" s="98" t="s">
        <v>160</v>
      </c>
      <c r="F16" s="92">
        <v>6610</v>
      </c>
      <c r="G16" s="99" t="s">
        <v>161</v>
      </c>
      <c r="H16" s="91">
        <v>400000</v>
      </c>
    </row>
    <row r="17" spans="3:8" ht="18">
      <c r="C17" s="318" t="s">
        <v>85</v>
      </c>
      <c r="D17" s="319"/>
      <c r="E17" s="319"/>
      <c r="F17" s="319"/>
      <c r="G17" s="301"/>
      <c r="H17" s="100">
        <f>SUM(H8:H16)</f>
        <v>2860721</v>
      </c>
    </row>
  </sheetData>
  <mergeCells count="3">
    <mergeCell ref="C3:H3"/>
    <mergeCell ref="C4:H4"/>
    <mergeCell ref="C17:G17"/>
  </mergeCells>
  <pageMargins left="0.7" right="0.7" top="0.75" bottom="0.75" header="0.3" footer="0.3"/>
  <pageSetup paperSize="9" scale="6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5:Q60"/>
  <sheetViews>
    <sheetView workbookViewId="0">
      <selection activeCell="D53" sqref="D53"/>
    </sheetView>
  </sheetViews>
  <sheetFormatPr defaultRowHeight="15"/>
  <cols>
    <col min="2" max="2" width="9.140625" customWidth="1"/>
    <col min="3" max="3" width="19.5703125" hidden="1" customWidth="1"/>
    <col min="4" max="4" width="90.5703125" customWidth="1"/>
    <col min="5" max="5" width="16.7109375" customWidth="1"/>
    <col min="6" max="6" width="17.28515625" customWidth="1"/>
    <col min="7" max="7" width="16.28515625" customWidth="1"/>
    <col min="8" max="8" width="18.7109375" customWidth="1"/>
    <col min="9" max="9" width="17.7109375" customWidth="1"/>
    <col min="10" max="10" width="16" customWidth="1"/>
    <col min="11" max="11" width="17.7109375" customWidth="1"/>
    <col min="12" max="13" width="16.7109375" customWidth="1"/>
    <col min="14" max="14" width="18.42578125" customWidth="1"/>
    <col min="15" max="15" width="19" customWidth="1"/>
    <col min="16" max="16" width="17.7109375" customWidth="1"/>
    <col min="17" max="17" width="17.28515625" customWidth="1"/>
  </cols>
  <sheetData>
    <row r="5" spans="2:17" ht="18">
      <c r="B5" s="265" t="s">
        <v>163</v>
      </c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265"/>
      <c r="O5" s="322"/>
      <c r="P5" s="322"/>
      <c r="Q5" s="322"/>
    </row>
    <row r="6" spans="2:17" ht="18">
      <c r="B6" s="317" t="s">
        <v>306</v>
      </c>
      <c r="C6" s="317"/>
      <c r="D6" s="317"/>
      <c r="E6" s="317"/>
      <c r="F6" s="317"/>
      <c r="G6" s="317"/>
      <c r="H6" s="317"/>
      <c r="I6" s="102"/>
      <c r="J6" s="102"/>
      <c r="K6" s="102"/>
      <c r="L6" s="102"/>
      <c r="M6" s="102"/>
      <c r="N6" s="79"/>
      <c r="O6" s="101"/>
      <c r="P6" s="101"/>
      <c r="Q6" s="101"/>
    </row>
    <row r="7" spans="2:17" ht="16.5" thickBot="1">
      <c r="B7" s="1"/>
      <c r="C7" s="103"/>
      <c r="D7" s="1"/>
      <c r="E7" s="1"/>
      <c r="F7" s="1"/>
      <c r="G7" s="1"/>
      <c r="H7" s="1"/>
      <c r="I7" s="1"/>
      <c r="J7" s="1"/>
      <c r="K7" s="1"/>
      <c r="L7" s="1"/>
      <c r="M7" s="4" t="s">
        <v>3</v>
      </c>
      <c r="N7" s="1"/>
      <c r="O7" s="1"/>
      <c r="P7" s="1"/>
      <c r="Q7" s="1"/>
    </row>
    <row r="8" spans="2:17">
      <c r="B8" s="323" t="s">
        <v>106</v>
      </c>
      <c r="C8" s="104" t="s">
        <v>164</v>
      </c>
      <c r="D8" s="325" t="s">
        <v>7</v>
      </c>
      <c r="E8" s="327" t="s">
        <v>165</v>
      </c>
      <c r="F8" s="328" t="s">
        <v>166</v>
      </c>
      <c r="G8" s="328" t="s">
        <v>167</v>
      </c>
      <c r="H8" s="330" t="s">
        <v>168</v>
      </c>
      <c r="I8" s="331"/>
      <c r="J8" s="331"/>
      <c r="K8" s="331"/>
      <c r="L8" s="331"/>
      <c r="M8" s="332"/>
      <c r="N8" s="333" t="s">
        <v>168</v>
      </c>
      <c r="O8" s="334"/>
      <c r="P8" s="334"/>
      <c r="Q8" s="335"/>
    </row>
    <row r="9" spans="2:17" ht="15.75" customHeight="1">
      <c r="B9" s="324"/>
      <c r="C9" s="105" t="s">
        <v>169</v>
      </c>
      <c r="D9" s="326"/>
      <c r="E9" s="277"/>
      <c r="F9" s="329"/>
      <c r="G9" s="329"/>
      <c r="H9" s="106">
        <v>2009</v>
      </c>
      <c r="I9" s="106">
        <v>2010</v>
      </c>
      <c r="J9" s="106">
        <v>2011</v>
      </c>
      <c r="K9" s="106">
        <v>2012</v>
      </c>
      <c r="L9" s="106">
        <v>2013</v>
      </c>
      <c r="M9" s="107">
        <v>2014</v>
      </c>
      <c r="N9" s="108">
        <v>2015</v>
      </c>
      <c r="O9" s="109">
        <v>2016</v>
      </c>
      <c r="P9" s="106">
        <v>2017</v>
      </c>
      <c r="Q9" s="106">
        <v>2018</v>
      </c>
    </row>
    <row r="10" spans="2:17" ht="15.75" thickBot="1">
      <c r="B10" s="110">
        <v>1</v>
      </c>
      <c r="C10" s="111">
        <v>2</v>
      </c>
      <c r="D10" s="111">
        <v>2</v>
      </c>
      <c r="E10" s="111">
        <v>3</v>
      </c>
      <c r="F10" s="111">
        <v>4</v>
      </c>
      <c r="G10" s="111">
        <v>4</v>
      </c>
      <c r="H10" s="111">
        <v>5</v>
      </c>
      <c r="I10" s="111">
        <v>6</v>
      </c>
      <c r="J10" s="111">
        <v>7</v>
      </c>
      <c r="K10" s="111">
        <v>8</v>
      </c>
      <c r="L10" s="111">
        <v>9</v>
      </c>
      <c r="M10" s="112">
        <v>10</v>
      </c>
      <c r="N10" s="110">
        <v>11</v>
      </c>
      <c r="O10" s="113">
        <v>12</v>
      </c>
      <c r="P10" s="111">
        <v>13</v>
      </c>
      <c r="Q10" s="111">
        <v>14</v>
      </c>
    </row>
    <row r="11" spans="2:17" ht="26.25" customHeight="1" thickBot="1">
      <c r="B11" s="114">
        <v>1</v>
      </c>
      <c r="C11" s="115" t="s">
        <v>170</v>
      </c>
      <c r="D11" s="116" t="s">
        <v>171</v>
      </c>
      <c r="E11" s="117">
        <f>+E12+E20+E28</f>
        <v>11717109</v>
      </c>
      <c r="F11" s="117">
        <f>+F12+F20+F28</f>
        <v>11189443</v>
      </c>
      <c r="G11" s="117">
        <f>+G12+G20+G28</f>
        <v>19988467</v>
      </c>
      <c r="H11" s="118">
        <f>(+G11-G28)+(H16+H24)+H28-(H30-H34)+(H35-H39)</f>
        <v>24181159</v>
      </c>
      <c r="I11" s="118">
        <f t="shared" ref="I11:Q11" si="0">(+H11-H28)+(I16+I24)+I28-(I30-I34)+(I35-I39)</f>
        <v>20357292</v>
      </c>
      <c r="J11" s="118">
        <f t="shared" si="0"/>
        <v>16665112</v>
      </c>
      <c r="K11" s="118">
        <f t="shared" si="0"/>
        <v>13155300</v>
      </c>
      <c r="L11" s="118">
        <f t="shared" si="0"/>
        <v>9688780</v>
      </c>
      <c r="M11" s="119">
        <f t="shared" si="0"/>
        <v>6188960</v>
      </c>
      <c r="N11" s="120">
        <f t="shared" si="0"/>
        <v>4047240</v>
      </c>
      <c r="O11" s="118">
        <f t="shared" si="0"/>
        <v>2500000</v>
      </c>
      <c r="P11" s="118">
        <f t="shared" si="0"/>
        <v>1250000</v>
      </c>
      <c r="Q11" s="118">
        <f t="shared" si="0"/>
        <v>0</v>
      </c>
    </row>
    <row r="12" spans="2:17" ht="17.25" customHeight="1">
      <c r="B12" s="121" t="s">
        <v>172</v>
      </c>
      <c r="C12" s="122" t="s">
        <v>170</v>
      </c>
      <c r="D12" s="123" t="s">
        <v>173</v>
      </c>
      <c r="E12" s="124">
        <f>SUM(E13:E15)</f>
        <v>11717109</v>
      </c>
      <c r="F12" s="124">
        <f>SUM(F13:F15)</f>
        <v>11189443</v>
      </c>
      <c r="G12" s="124">
        <f>SUM(G13:G15)</f>
        <v>19988467</v>
      </c>
      <c r="H12" s="125" t="s">
        <v>86</v>
      </c>
      <c r="I12" s="125" t="s">
        <v>86</v>
      </c>
      <c r="J12" s="125" t="s">
        <v>86</v>
      </c>
      <c r="K12" s="125" t="s">
        <v>86</v>
      </c>
      <c r="L12" s="125" t="s">
        <v>86</v>
      </c>
      <c r="M12" s="126" t="s">
        <v>86</v>
      </c>
      <c r="N12" s="127" t="s">
        <v>86</v>
      </c>
      <c r="O12" s="128" t="s">
        <v>86</v>
      </c>
      <c r="P12" s="125" t="s">
        <v>86</v>
      </c>
      <c r="Q12" s="125" t="s">
        <v>86</v>
      </c>
    </row>
    <row r="13" spans="2:17" ht="15" customHeight="1">
      <c r="B13" s="129" t="s">
        <v>174</v>
      </c>
      <c r="C13" s="130" t="s">
        <v>175</v>
      </c>
      <c r="D13" s="131" t="s">
        <v>176</v>
      </c>
      <c r="E13" s="132">
        <v>1681387</v>
      </c>
      <c r="F13" s="132">
        <v>1282935</v>
      </c>
      <c r="G13" s="132">
        <v>800683</v>
      </c>
      <c r="H13" s="133" t="s">
        <v>86</v>
      </c>
      <c r="I13" s="133" t="s">
        <v>86</v>
      </c>
      <c r="J13" s="133" t="s">
        <v>86</v>
      </c>
      <c r="K13" s="133" t="s">
        <v>86</v>
      </c>
      <c r="L13" s="133" t="s">
        <v>86</v>
      </c>
      <c r="M13" s="134" t="s">
        <v>86</v>
      </c>
      <c r="N13" s="135" t="s">
        <v>86</v>
      </c>
      <c r="O13" s="136" t="s">
        <v>86</v>
      </c>
      <c r="P13" s="133" t="s">
        <v>86</v>
      </c>
      <c r="Q13" s="133" t="s">
        <v>86</v>
      </c>
    </row>
    <row r="14" spans="2:17">
      <c r="B14" s="129" t="s">
        <v>177</v>
      </c>
      <c r="C14" s="130" t="s">
        <v>175</v>
      </c>
      <c r="D14" s="131" t="s">
        <v>178</v>
      </c>
      <c r="E14" s="132">
        <v>10035722</v>
      </c>
      <c r="F14" s="132">
        <v>9906508</v>
      </c>
      <c r="G14" s="132">
        <v>8187784</v>
      </c>
      <c r="H14" s="137" t="s">
        <v>86</v>
      </c>
      <c r="I14" s="137" t="s">
        <v>86</v>
      </c>
      <c r="J14" s="137" t="s">
        <v>86</v>
      </c>
      <c r="K14" s="137" t="s">
        <v>86</v>
      </c>
      <c r="L14" s="137" t="s">
        <v>86</v>
      </c>
      <c r="M14" s="138" t="s">
        <v>86</v>
      </c>
      <c r="N14" s="139" t="s">
        <v>86</v>
      </c>
      <c r="O14" s="140" t="s">
        <v>86</v>
      </c>
      <c r="P14" s="137" t="s">
        <v>86</v>
      </c>
      <c r="Q14" s="137" t="s">
        <v>86</v>
      </c>
    </row>
    <row r="15" spans="2:17" ht="18" customHeight="1">
      <c r="B15" s="129" t="s">
        <v>179</v>
      </c>
      <c r="C15" s="130" t="s">
        <v>175</v>
      </c>
      <c r="D15" s="131" t="s">
        <v>180</v>
      </c>
      <c r="E15" s="132">
        <v>0</v>
      </c>
      <c r="F15" s="132">
        <v>0</v>
      </c>
      <c r="G15" s="132">
        <v>11000000</v>
      </c>
      <c r="H15" s="133" t="s">
        <v>86</v>
      </c>
      <c r="I15" s="133" t="s">
        <v>86</v>
      </c>
      <c r="J15" s="133" t="s">
        <v>86</v>
      </c>
      <c r="K15" s="133" t="s">
        <v>86</v>
      </c>
      <c r="L15" s="133" t="s">
        <v>86</v>
      </c>
      <c r="M15" s="134" t="s">
        <v>86</v>
      </c>
      <c r="N15" s="135" t="s">
        <v>86</v>
      </c>
      <c r="O15" s="136" t="s">
        <v>86</v>
      </c>
      <c r="P15" s="133" t="s">
        <v>86</v>
      </c>
      <c r="Q15" s="133" t="s">
        <v>86</v>
      </c>
    </row>
    <row r="16" spans="2:17" ht="21" customHeight="1">
      <c r="B16" s="141" t="s">
        <v>181</v>
      </c>
      <c r="C16" s="142" t="s">
        <v>170</v>
      </c>
      <c r="D16" s="143" t="s">
        <v>182</v>
      </c>
      <c r="E16" s="144" t="s">
        <v>86</v>
      </c>
      <c r="F16" s="144" t="s">
        <v>86</v>
      </c>
      <c r="G16" s="144" t="s">
        <v>86</v>
      </c>
      <c r="H16" s="145">
        <f>SUM(H17:H19)</f>
        <v>6790500</v>
      </c>
      <c r="I16" s="145">
        <f t="shared" ref="I16:Q16" si="1">SUM(I17:I19)</f>
        <v>0</v>
      </c>
      <c r="J16" s="145">
        <f t="shared" si="1"/>
        <v>0</v>
      </c>
      <c r="K16" s="145">
        <f t="shared" si="1"/>
        <v>0</v>
      </c>
      <c r="L16" s="145">
        <f t="shared" si="1"/>
        <v>0</v>
      </c>
      <c r="M16" s="146">
        <f t="shared" si="1"/>
        <v>0</v>
      </c>
      <c r="N16" s="147">
        <f t="shared" si="1"/>
        <v>0</v>
      </c>
      <c r="O16" s="148">
        <f t="shared" si="1"/>
        <v>0</v>
      </c>
      <c r="P16" s="145">
        <f t="shared" si="1"/>
        <v>0</v>
      </c>
      <c r="Q16" s="145">
        <f t="shared" si="1"/>
        <v>0</v>
      </c>
    </row>
    <row r="17" spans="2:17" ht="19.5" customHeight="1">
      <c r="B17" s="129" t="s">
        <v>183</v>
      </c>
      <c r="C17" s="130" t="s">
        <v>175</v>
      </c>
      <c r="D17" s="131" t="s">
        <v>176</v>
      </c>
      <c r="E17" s="133" t="s">
        <v>86</v>
      </c>
      <c r="F17" s="133" t="s">
        <v>86</v>
      </c>
      <c r="G17" s="133" t="s">
        <v>86</v>
      </c>
      <c r="H17" s="132">
        <v>2240500</v>
      </c>
      <c r="I17" s="132"/>
      <c r="J17" s="132"/>
      <c r="K17" s="132"/>
      <c r="L17" s="132"/>
      <c r="M17" s="149"/>
      <c r="N17" s="150"/>
      <c r="O17" s="151"/>
      <c r="P17" s="132"/>
      <c r="Q17" s="132"/>
    </row>
    <row r="18" spans="2:17">
      <c r="B18" s="129" t="s">
        <v>184</v>
      </c>
      <c r="C18" s="130" t="s">
        <v>175</v>
      </c>
      <c r="D18" s="131" t="s">
        <v>178</v>
      </c>
      <c r="E18" s="133" t="s">
        <v>86</v>
      </c>
      <c r="F18" s="133" t="s">
        <v>86</v>
      </c>
      <c r="G18" s="133" t="s">
        <v>86</v>
      </c>
      <c r="H18" s="132">
        <v>4550000</v>
      </c>
      <c r="I18" s="132"/>
      <c r="J18" s="132"/>
      <c r="K18" s="132"/>
      <c r="L18" s="132"/>
      <c r="M18" s="149"/>
      <c r="N18" s="150"/>
      <c r="O18" s="151"/>
      <c r="P18" s="132"/>
      <c r="Q18" s="132"/>
    </row>
    <row r="19" spans="2:17" ht="21" customHeight="1">
      <c r="B19" s="129" t="s">
        <v>185</v>
      </c>
      <c r="C19" s="152" t="s">
        <v>175</v>
      </c>
      <c r="D19" s="131" t="s">
        <v>180</v>
      </c>
      <c r="E19" s="133" t="s">
        <v>86</v>
      </c>
      <c r="F19" s="133" t="s">
        <v>86</v>
      </c>
      <c r="G19" s="133" t="s">
        <v>86</v>
      </c>
      <c r="H19" s="132">
        <v>0</v>
      </c>
      <c r="I19" s="132"/>
      <c r="J19" s="132"/>
      <c r="K19" s="132"/>
      <c r="L19" s="132"/>
      <c r="M19" s="149"/>
      <c r="N19" s="150"/>
      <c r="O19" s="151"/>
      <c r="P19" s="132"/>
      <c r="Q19" s="132"/>
    </row>
    <row r="20" spans="2:17" ht="21.75" customHeight="1">
      <c r="B20" s="141" t="s">
        <v>186</v>
      </c>
      <c r="C20" s="142" t="s">
        <v>170</v>
      </c>
      <c r="D20" s="143" t="s">
        <v>187</v>
      </c>
      <c r="E20" s="145">
        <f>SUM(E21:E23)</f>
        <v>0</v>
      </c>
      <c r="F20" s="145">
        <f>SUM(F21:F23)</f>
        <v>0</v>
      </c>
      <c r="G20" s="145">
        <f>SUM(G21:G23)</f>
        <v>0</v>
      </c>
      <c r="H20" s="144" t="s">
        <v>86</v>
      </c>
      <c r="I20" s="144" t="s">
        <v>86</v>
      </c>
      <c r="J20" s="144" t="s">
        <v>86</v>
      </c>
      <c r="K20" s="144" t="s">
        <v>86</v>
      </c>
      <c r="L20" s="144" t="s">
        <v>86</v>
      </c>
      <c r="M20" s="153" t="s">
        <v>86</v>
      </c>
      <c r="N20" s="154" t="s">
        <v>86</v>
      </c>
      <c r="O20" s="155" t="s">
        <v>86</v>
      </c>
      <c r="P20" s="144" t="s">
        <v>86</v>
      </c>
      <c r="Q20" s="144" t="s">
        <v>86</v>
      </c>
    </row>
    <row r="21" spans="2:17" ht="19.5" customHeight="1">
      <c r="B21" s="129" t="s">
        <v>188</v>
      </c>
      <c r="C21" s="130" t="s">
        <v>175</v>
      </c>
      <c r="D21" s="131" t="s">
        <v>176</v>
      </c>
      <c r="E21" s="132"/>
      <c r="F21" s="132"/>
      <c r="G21" s="132"/>
      <c r="H21" s="133" t="s">
        <v>86</v>
      </c>
      <c r="I21" s="133" t="s">
        <v>86</v>
      </c>
      <c r="J21" s="133" t="s">
        <v>86</v>
      </c>
      <c r="K21" s="133" t="s">
        <v>86</v>
      </c>
      <c r="L21" s="133" t="s">
        <v>86</v>
      </c>
      <c r="M21" s="134" t="s">
        <v>86</v>
      </c>
      <c r="N21" s="135" t="s">
        <v>86</v>
      </c>
      <c r="O21" s="136" t="s">
        <v>86</v>
      </c>
      <c r="P21" s="133" t="s">
        <v>86</v>
      </c>
      <c r="Q21" s="133" t="s">
        <v>86</v>
      </c>
    </row>
    <row r="22" spans="2:17">
      <c r="B22" s="129" t="s">
        <v>189</v>
      </c>
      <c r="C22" s="130" t="s">
        <v>175</v>
      </c>
      <c r="D22" s="131" t="s">
        <v>178</v>
      </c>
      <c r="E22" s="132"/>
      <c r="F22" s="132"/>
      <c r="G22" s="132"/>
      <c r="H22" s="133" t="s">
        <v>86</v>
      </c>
      <c r="I22" s="133" t="s">
        <v>86</v>
      </c>
      <c r="J22" s="133" t="s">
        <v>86</v>
      </c>
      <c r="K22" s="133" t="s">
        <v>86</v>
      </c>
      <c r="L22" s="133" t="s">
        <v>86</v>
      </c>
      <c r="M22" s="134" t="s">
        <v>86</v>
      </c>
      <c r="N22" s="135" t="s">
        <v>86</v>
      </c>
      <c r="O22" s="136" t="s">
        <v>86</v>
      </c>
      <c r="P22" s="133" t="s">
        <v>86</v>
      </c>
      <c r="Q22" s="133" t="s">
        <v>86</v>
      </c>
    </row>
    <row r="23" spans="2:17" ht="21" customHeight="1">
      <c r="B23" s="129" t="s">
        <v>190</v>
      </c>
      <c r="C23" s="152" t="s">
        <v>175</v>
      </c>
      <c r="D23" s="131" t="s">
        <v>180</v>
      </c>
      <c r="E23" s="132"/>
      <c r="F23" s="132"/>
      <c r="G23" s="132"/>
      <c r="H23" s="133" t="s">
        <v>86</v>
      </c>
      <c r="I23" s="133" t="s">
        <v>86</v>
      </c>
      <c r="J23" s="133" t="s">
        <v>86</v>
      </c>
      <c r="K23" s="133" t="s">
        <v>86</v>
      </c>
      <c r="L23" s="133" t="s">
        <v>86</v>
      </c>
      <c r="M23" s="134" t="s">
        <v>86</v>
      </c>
      <c r="N23" s="135" t="s">
        <v>86</v>
      </c>
      <c r="O23" s="136" t="s">
        <v>86</v>
      </c>
      <c r="P23" s="133" t="s">
        <v>86</v>
      </c>
      <c r="Q23" s="133" t="s">
        <v>86</v>
      </c>
    </row>
    <row r="24" spans="2:17" ht="23.25" customHeight="1">
      <c r="B24" s="141" t="s">
        <v>191</v>
      </c>
      <c r="C24" s="142" t="s">
        <v>170</v>
      </c>
      <c r="D24" s="143" t="s">
        <v>192</v>
      </c>
      <c r="E24" s="144" t="s">
        <v>86</v>
      </c>
      <c r="F24" s="144" t="s">
        <v>86</v>
      </c>
      <c r="G24" s="144" t="s">
        <v>86</v>
      </c>
      <c r="H24" s="145">
        <f>SUM(H25:H27)</f>
        <v>0</v>
      </c>
      <c r="I24" s="145">
        <f t="shared" ref="I24:Q24" si="2">SUM(I25:I27)</f>
        <v>0</v>
      </c>
      <c r="J24" s="145">
        <f t="shared" si="2"/>
        <v>0</v>
      </c>
      <c r="K24" s="145">
        <f t="shared" si="2"/>
        <v>0</v>
      </c>
      <c r="L24" s="145">
        <f t="shared" si="2"/>
        <v>0</v>
      </c>
      <c r="M24" s="146">
        <f t="shared" si="2"/>
        <v>0</v>
      </c>
      <c r="N24" s="147">
        <f t="shared" si="2"/>
        <v>0</v>
      </c>
      <c r="O24" s="148">
        <f t="shared" si="2"/>
        <v>0</v>
      </c>
      <c r="P24" s="145">
        <f t="shared" si="2"/>
        <v>0</v>
      </c>
      <c r="Q24" s="145">
        <f t="shared" si="2"/>
        <v>0</v>
      </c>
    </row>
    <row r="25" spans="2:17" ht="21" customHeight="1">
      <c r="B25" s="129" t="s">
        <v>193</v>
      </c>
      <c r="C25" s="130" t="s">
        <v>175</v>
      </c>
      <c r="D25" s="131" t="s">
        <v>176</v>
      </c>
      <c r="E25" s="133" t="s">
        <v>86</v>
      </c>
      <c r="F25" s="133" t="s">
        <v>86</v>
      </c>
      <c r="G25" s="133" t="s">
        <v>86</v>
      </c>
      <c r="H25" s="132"/>
      <c r="I25" s="132"/>
      <c r="J25" s="132"/>
      <c r="K25" s="132"/>
      <c r="L25" s="132"/>
      <c r="M25" s="149"/>
      <c r="N25" s="150"/>
      <c r="O25" s="151"/>
      <c r="P25" s="132"/>
      <c r="Q25" s="132"/>
    </row>
    <row r="26" spans="2:17">
      <c r="B26" s="129" t="s">
        <v>194</v>
      </c>
      <c r="C26" s="130" t="s">
        <v>175</v>
      </c>
      <c r="D26" s="131" t="s">
        <v>178</v>
      </c>
      <c r="E26" s="133" t="s">
        <v>86</v>
      </c>
      <c r="F26" s="133" t="s">
        <v>86</v>
      </c>
      <c r="G26" s="133" t="s">
        <v>86</v>
      </c>
      <c r="H26" s="132"/>
      <c r="I26" s="132"/>
      <c r="J26" s="132"/>
      <c r="K26" s="132"/>
      <c r="L26" s="132"/>
      <c r="M26" s="149"/>
      <c r="N26" s="150"/>
      <c r="O26" s="151"/>
      <c r="P26" s="132"/>
      <c r="Q26" s="132"/>
    </row>
    <row r="27" spans="2:17" ht="16.5" customHeight="1" thickBot="1">
      <c r="B27" s="156" t="s">
        <v>195</v>
      </c>
      <c r="C27" s="152" t="s">
        <v>175</v>
      </c>
      <c r="D27" s="157" t="s">
        <v>180</v>
      </c>
      <c r="E27" s="137" t="s">
        <v>86</v>
      </c>
      <c r="F27" s="137" t="s">
        <v>86</v>
      </c>
      <c r="G27" s="137" t="s">
        <v>86</v>
      </c>
      <c r="H27" s="158"/>
      <c r="I27" s="158"/>
      <c r="J27" s="158"/>
      <c r="K27" s="158"/>
      <c r="L27" s="158"/>
      <c r="M27" s="159"/>
      <c r="N27" s="160"/>
      <c r="O27" s="161"/>
      <c r="P27" s="158"/>
      <c r="Q27" s="158"/>
    </row>
    <row r="28" spans="2:17" ht="23.25" customHeight="1" thickBot="1">
      <c r="B28" s="162" t="s">
        <v>196</v>
      </c>
      <c r="C28" s="163" t="s">
        <v>170</v>
      </c>
      <c r="D28" s="164" t="s">
        <v>197</v>
      </c>
      <c r="E28" s="165">
        <v>0</v>
      </c>
      <c r="F28" s="165">
        <v>0</v>
      </c>
      <c r="G28" s="165">
        <v>0</v>
      </c>
      <c r="H28" s="165">
        <v>0</v>
      </c>
      <c r="I28" s="165">
        <v>0</v>
      </c>
      <c r="J28" s="165">
        <v>0</v>
      </c>
      <c r="K28" s="165">
        <v>0</v>
      </c>
      <c r="L28" s="165">
        <v>0</v>
      </c>
      <c r="M28" s="166">
        <v>0</v>
      </c>
      <c r="N28" s="167">
        <v>0</v>
      </c>
      <c r="O28" s="168">
        <v>0</v>
      </c>
      <c r="P28" s="165">
        <v>0</v>
      </c>
      <c r="Q28" s="165">
        <v>0</v>
      </c>
    </row>
    <row r="29" spans="2:17" ht="21" customHeight="1" thickBot="1">
      <c r="B29" s="169">
        <v>2</v>
      </c>
      <c r="C29" s="170"/>
      <c r="D29" s="171" t="s">
        <v>198</v>
      </c>
      <c r="E29" s="172" t="s">
        <v>86</v>
      </c>
      <c r="F29" s="172" t="s">
        <v>86</v>
      </c>
      <c r="G29" s="172" t="s">
        <v>86</v>
      </c>
      <c r="H29" s="81" t="s">
        <v>86</v>
      </c>
      <c r="I29" s="81" t="s">
        <v>86</v>
      </c>
      <c r="J29" s="81" t="s">
        <v>86</v>
      </c>
      <c r="K29" s="81" t="s">
        <v>86</v>
      </c>
      <c r="L29" s="81" t="s">
        <v>86</v>
      </c>
      <c r="M29" s="173" t="s">
        <v>86</v>
      </c>
      <c r="N29" s="174" t="s">
        <v>86</v>
      </c>
      <c r="O29" s="175" t="s">
        <v>86</v>
      </c>
      <c r="P29" s="81" t="s">
        <v>86</v>
      </c>
      <c r="Q29" s="81" t="s">
        <v>86</v>
      </c>
    </row>
    <row r="30" spans="2:17" ht="21" customHeight="1">
      <c r="B30" s="121" t="s">
        <v>199</v>
      </c>
      <c r="C30" s="122" t="s">
        <v>170</v>
      </c>
      <c r="D30" s="176" t="s">
        <v>200</v>
      </c>
      <c r="E30" s="177" t="s">
        <v>86</v>
      </c>
      <c r="F30" s="177" t="s">
        <v>86</v>
      </c>
      <c r="G30" s="177" t="s">
        <v>86</v>
      </c>
      <c r="H30" s="124">
        <f>SUM(H31:H34)</f>
        <v>3347808</v>
      </c>
      <c r="I30" s="124">
        <f t="shared" ref="I30:Q30" si="3">SUM(I31:I34)</f>
        <v>4573867</v>
      </c>
      <c r="J30" s="124">
        <f t="shared" si="3"/>
        <v>3692180</v>
      </c>
      <c r="K30" s="124">
        <f t="shared" si="3"/>
        <v>3509812</v>
      </c>
      <c r="L30" s="124">
        <f t="shared" si="3"/>
        <v>3466520</v>
      </c>
      <c r="M30" s="178">
        <f t="shared" si="3"/>
        <v>3499820</v>
      </c>
      <c r="N30" s="179">
        <f t="shared" si="3"/>
        <v>2141720</v>
      </c>
      <c r="O30" s="180">
        <f t="shared" si="3"/>
        <v>1547240</v>
      </c>
      <c r="P30" s="124">
        <f t="shared" si="3"/>
        <v>1250000</v>
      </c>
      <c r="Q30" s="124">
        <f t="shared" si="3"/>
        <v>1250000</v>
      </c>
    </row>
    <row r="31" spans="2:17" ht="16.5" customHeight="1">
      <c r="B31" s="129" t="s">
        <v>201</v>
      </c>
      <c r="C31" s="130" t="s">
        <v>175</v>
      </c>
      <c r="D31" s="131" t="s">
        <v>202</v>
      </c>
      <c r="E31" s="181" t="s">
        <v>86</v>
      </c>
      <c r="F31" s="181" t="s">
        <v>86</v>
      </c>
      <c r="G31" s="181" t="s">
        <v>86</v>
      </c>
      <c r="H31" s="132">
        <v>1543548</v>
      </c>
      <c r="I31" s="132">
        <v>2061712</v>
      </c>
      <c r="J31" s="132">
        <v>2061712</v>
      </c>
      <c r="K31" s="132">
        <v>2061712</v>
      </c>
      <c r="L31" s="132">
        <v>2018420</v>
      </c>
      <c r="M31" s="149">
        <v>1801720</v>
      </c>
      <c r="N31" s="150">
        <v>891720</v>
      </c>
      <c r="O31" s="151">
        <v>297240</v>
      </c>
      <c r="P31" s="132">
        <v>0</v>
      </c>
      <c r="Q31" s="132">
        <v>0</v>
      </c>
    </row>
    <row r="32" spans="2:17" ht="15.75" customHeight="1">
      <c r="B32" s="129" t="s">
        <v>203</v>
      </c>
      <c r="C32" s="130" t="s">
        <v>175</v>
      </c>
      <c r="D32" s="131" t="s">
        <v>204</v>
      </c>
      <c r="E32" s="181" t="s">
        <v>86</v>
      </c>
      <c r="F32" s="181" t="s">
        <v>86</v>
      </c>
      <c r="G32" s="181" t="s">
        <v>86</v>
      </c>
      <c r="H32" s="132">
        <v>304260</v>
      </c>
      <c r="I32" s="132">
        <v>762155</v>
      </c>
      <c r="J32" s="132">
        <v>630468</v>
      </c>
      <c r="K32" s="132">
        <v>448100</v>
      </c>
      <c r="L32" s="132">
        <v>448100</v>
      </c>
      <c r="M32" s="149">
        <v>448100</v>
      </c>
      <c r="N32" s="150"/>
      <c r="O32" s="151"/>
      <c r="P32" s="132"/>
      <c r="Q32" s="132"/>
    </row>
    <row r="33" spans="2:17" ht="19.5" customHeight="1">
      <c r="B33" s="129" t="s">
        <v>205</v>
      </c>
      <c r="C33" s="130" t="s">
        <v>175</v>
      </c>
      <c r="D33" s="131" t="s">
        <v>206</v>
      </c>
      <c r="E33" s="181" t="s">
        <v>86</v>
      </c>
      <c r="F33" s="181" t="s">
        <v>86</v>
      </c>
      <c r="G33" s="181" t="s">
        <v>86</v>
      </c>
      <c r="H33" s="132">
        <v>750000</v>
      </c>
      <c r="I33" s="132">
        <v>1000000</v>
      </c>
      <c r="J33" s="132">
        <v>1000000</v>
      </c>
      <c r="K33" s="132">
        <v>1000000</v>
      </c>
      <c r="L33" s="132">
        <v>1000000</v>
      </c>
      <c r="M33" s="149">
        <v>1250000</v>
      </c>
      <c r="N33" s="150">
        <v>1250000</v>
      </c>
      <c r="O33" s="151">
        <v>1250000</v>
      </c>
      <c r="P33" s="132">
        <v>1250000</v>
      </c>
      <c r="Q33" s="132">
        <v>1250000</v>
      </c>
    </row>
    <row r="34" spans="2:17" ht="17.25" customHeight="1">
      <c r="B34" s="129" t="s">
        <v>207</v>
      </c>
      <c r="C34" s="130" t="s">
        <v>175</v>
      </c>
      <c r="D34" s="131" t="s">
        <v>208</v>
      </c>
      <c r="E34" s="181" t="s">
        <v>86</v>
      </c>
      <c r="F34" s="181" t="s">
        <v>86</v>
      </c>
      <c r="G34" s="181" t="s">
        <v>86</v>
      </c>
      <c r="H34" s="132">
        <v>750000</v>
      </c>
      <c r="I34" s="132">
        <v>750000</v>
      </c>
      <c r="J34" s="132">
        <v>0</v>
      </c>
      <c r="K34" s="132"/>
      <c r="L34" s="132"/>
      <c r="M34" s="149"/>
      <c r="N34" s="150"/>
      <c r="O34" s="151"/>
      <c r="P34" s="132"/>
      <c r="Q34" s="132"/>
    </row>
    <row r="35" spans="2:17" ht="24.75" customHeight="1">
      <c r="B35" s="141" t="s">
        <v>209</v>
      </c>
      <c r="C35" s="142" t="s">
        <v>170</v>
      </c>
      <c r="D35" s="143" t="s">
        <v>210</v>
      </c>
      <c r="E35" s="182" t="s">
        <v>86</v>
      </c>
      <c r="F35" s="182" t="s">
        <v>86</v>
      </c>
      <c r="G35" s="182" t="s">
        <v>86</v>
      </c>
      <c r="H35" s="145">
        <f>SUM(H36:H39)</f>
        <v>0</v>
      </c>
      <c r="I35" s="145">
        <f t="shared" ref="I35:Q35" si="4">SUM(I36:I39)</f>
        <v>0</v>
      </c>
      <c r="J35" s="145">
        <f t="shared" si="4"/>
        <v>0</v>
      </c>
      <c r="K35" s="145">
        <f t="shared" si="4"/>
        <v>0</v>
      </c>
      <c r="L35" s="145">
        <f t="shared" si="4"/>
        <v>0</v>
      </c>
      <c r="M35" s="146">
        <f t="shared" si="4"/>
        <v>0</v>
      </c>
      <c r="N35" s="147">
        <f t="shared" si="4"/>
        <v>0</v>
      </c>
      <c r="O35" s="148">
        <f t="shared" si="4"/>
        <v>0</v>
      </c>
      <c r="P35" s="145">
        <f t="shared" si="4"/>
        <v>0</v>
      </c>
      <c r="Q35" s="145">
        <f t="shared" si="4"/>
        <v>0</v>
      </c>
    </row>
    <row r="36" spans="2:17" ht="19.5" customHeight="1">
      <c r="B36" s="129" t="s">
        <v>211</v>
      </c>
      <c r="C36" s="130" t="s">
        <v>175</v>
      </c>
      <c r="D36" s="131" t="s">
        <v>212</v>
      </c>
      <c r="E36" s="181" t="s">
        <v>86</v>
      </c>
      <c r="F36" s="181" t="s">
        <v>86</v>
      </c>
      <c r="G36" s="181" t="s">
        <v>86</v>
      </c>
      <c r="H36" s="132"/>
      <c r="I36" s="132"/>
      <c r="J36" s="132"/>
      <c r="K36" s="132"/>
      <c r="L36" s="132"/>
      <c r="M36" s="149"/>
      <c r="N36" s="150"/>
      <c r="O36" s="151"/>
      <c r="P36" s="132"/>
      <c r="Q36" s="132"/>
    </row>
    <row r="37" spans="2:17" ht="15.75" customHeight="1">
      <c r="B37" s="129" t="s">
        <v>203</v>
      </c>
      <c r="C37" s="130" t="s">
        <v>175</v>
      </c>
      <c r="D37" s="131" t="s">
        <v>204</v>
      </c>
      <c r="E37" s="181" t="s">
        <v>86</v>
      </c>
      <c r="F37" s="181" t="s">
        <v>86</v>
      </c>
      <c r="G37" s="181" t="s">
        <v>86</v>
      </c>
      <c r="H37" s="132"/>
      <c r="I37" s="132"/>
      <c r="J37" s="132"/>
      <c r="K37" s="132"/>
      <c r="L37" s="132"/>
      <c r="M37" s="149"/>
      <c r="N37" s="150"/>
      <c r="O37" s="151"/>
      <c r="P37" s="132"/>
      <c r="Q37" s="132"/>
    </row>
    <row r="38" spans="2:17" ht="16.5" customHeight="1">
      <c r="B38" s="129" t="s">
        <v>213</v>
      </c>
      <c r="C38" s="130" t="s">
        <v>175</v>
      </c>
      <c r="D38" s="131" t="s">
        <v>206</v>
      </c>
      <c r="E38" s="181" t="s">
        <v>86</v>
      </c>
      <c r="F38" s="181" t="s">
        <v>86</v>
      </c>
      <c r="G38" s="181" t="s">
        <v>86</v>
      </c>
      <c r="H38" s="132"/>
      <c r="I38" s="132"/>
      <c r="J38" s="132"/>
      <c r="K38" s="132"/>
      <c r="L38" s="132"/>
      <c r="M38" s="149"/>
      <c r="N38" s="150"/>
      <c r="O38" s="151"/>
      <c r="P38" s="132"/>
      <c r="Q38" s="132"/>
    </row>
    <row r="39" spans="2:17" ht="17.25" customHeight="1">
      <c r="B39" s="129" t="s">
        <v>214</v>
      </c>
      <c r="C39" s="130" t="s">
        <v>175</v>
      </c>
      <c r="D39" s="131" t="s">
        <v>208</v>
      </c>
      <c r="E39" s="181" t="s">
        <v>86</v>
      </c>
      <c r="F39" s="181" t="s">
        <v>86</v>
      </c>
      <c r="G39" s="181" t="s">
        <v>86</v>
      </c>
      <c r="H39" s="132"/>
      <c r="I39" s="132"/>
      <c r="J39" s="132"/>
      <c r="K39" s="132"/>
      <c r="L39" s="132"/>
      <c r="M39" s="149"/>
      <c r="N39" s="150"/>
      <c r="O39" s="151"/>
      <c r="P39" s="132"/>
      <c r="Q39" s="132"/>
    </row>
    <row r="40" spans="2:17" ht="21.75" customHeight="1">
      <c r="B40" s="141" t="s">
        <v>215</v>
      </c>
      <c r="C40" s="142" t="s">
        <v>170</v>
      </c>
      <c r="D40" s="143" t="s">
        <v>216</v>
      </c>
      <c r="E40" s="182" t="s">
        <v>86</v>
      </c>
      <c r="F40" s="182" t="s">
        <v>86</v>
      </c>
      <c r="G40" s="182" t="s">
        <v>86</v>
      </c>
      <c r="H40" s="145">
        <v>1400000</v>
      </c>
      <c r="I40" s="145">
        <v>1649000</v>
      </c>
      <c r="J40" s="145">
        <v>1553000</v>
      </c>
      <c r="K40" s="145">
        <v>1464000</v>
      </c>
      <c r="L40" s="145">
        <v>1380000</v>
      </c>
      <c r="M40" s="146">
        <v>1310000</v>
      </c>
      <c r="N40" s="147">
        <v>795000</v>
      </c>
      <c r="O40" s="148">
        <v>744000</v>
      </c>
      <c r="P40" s="145">
        <v>730000</v>
      </c>
      <c r="Q40" s="145">
        <v>720000</v>
      </c>
    </row>
    <row r="41" spans="2:17" ht="24" customHeight="1" thickBot="1">
      <c r="B41" s="183" t="s">
        <v>217</v>
      </c>
      <c r="C41" s="184" t="s">
        <v>170</v>
      </c>
      <c r="D41" s="185" t="s">
        <v>218</v>
      </c>
      <c r="E41" s="186" t="s">
        <v>86</v>
      </c>
      <c r="F41" s="186" t="s">
        <v>86</v>
      </c>
      <c r="G41" s="186" t="s">
        <v>86</v>
      </c>
      <c r="H41" s="187"/>
      <c r="I41" s="187"/>
      <c r="J41" s="187"/>
      <c r="K41" s="187"/>
      <c r="L41" s="187"/>
      <c r="M41" s="188"/>
      <c r="N41" s="189"/>
      <c r="O41" s="190"/>
      <c r="P41" s="187"/>
      <c r="Q41" s="187"/>
    </row>
    <row r="42" spans="2:17" ht="24.75" customHeight="1" thickBot="1">
      <c r="B42" s="191">
        <v>3</v>
      </c>
      <c r="C42" s="192" t="s">
        <v>170</v>
      </c>
      <c r="D42" s="193" t="s">
        <v>219</v>
      </c>
      <c r="E42" s="194">
        <v>46300999.700000003</v>
      </c>
      <c r="F42" s="194">
        <v>51558649</v>
      </c>
      <c r="G42" s="194">
        <v>60404615.799999997</v>
      </c>
      <c r="H42" s="194">
        <v>65679246</v>
      </c>
      <c r="I42" s="194">
        <v>62000000</v>
      </c>
      <c r="J42" s="194">
        <v>62000000</v>
      </c>
      <c r="K42" s="194">
        <v>62000000</v>
      </c>
      <c r="L42" s="194">
        <v>62000000</v>
      </c>
      <c r="M42" s="195">
        <v>62000000</v>
      </c>
      <c r="N42" s="196">
        <v>62000000</v>
      </c>
      <c r="O42" s="197">
        <v>62000000</v>
      </c>
      <c r="P42" s="194">
        <v>62000000</v>
      </c>
      <c r="Q42" s="194">
        <v>62000000</v>
      </c>
    </row>
    <row r="43" spans="2:17" ht="18.75" customHeight="1" thickBot="1">
      <c r="B43" s="191">
        <v>4</v>
      </c>
      <c r="C43" s="192" t="s">
        <v>170</v>
      </c>
      <c r="D43" s="193" t="s">
        <v>220</v>
      </c>
      <c r="E43" s="198" t="s">
        <v>86</v>
      </c>
      <c r="F43" s="198" t="s">
        <v>86</v>
      </c>
      <c r="G43" s="198" t="s">
        <v>86</v>
      </c>
      <c r="H43" s="198" t="s">
        <v>86</v>
      </c>
      <c r="I43" s="198" t="s">
        <v>86</v>
      </c>
      <c r="J43" s="198" t="s">
        <v>86</v>
      </c>
      <c r="K43" s="198" t="s">
        <v>86</v>
      </c>
      <c r="L43" s="198" t="s">
        <v>86</v>
      </c>
      <c r="M43" s="199" t="s">
        <v>86</v>
      </c>
      <c r="N43" s="200" t="s">
        <v>86</v>
      </c>
      <c r="O43" s="201" t="s">
        <v>86</v>
      </c>
      <c r="P43" s="198" t="s">
        <v>86</v>
      </c>
      <c r="Q43" s="198" t="s">
        <v>86</v>
      </c>
    </row>
    <row r="44" spans="2:17" ht="23.25" customHeight="1" thickBot="1">
      <c r="B44" s="191" t="s">
        <v>221</v>
      </c>
      <c r="C44" s="192" t="s">
        <v>170</v>
      </c>
      <c r="D44" s="193" t="s">
        <v>222</v>
      </c>
      <c r="E44" s="202">
        <f>+E11/E42</f>
        <v>0.2530638447532268</v>
      </c>
      <c r="F44" s="202">
        <f>+F11/F42</f>
        <v>0.217023588030788</v>
      </c>
      <c r="G44" s="202">
        <f>+G11/G42</f>
        <v>0.33090959581933144</v>
      </c>
      <c r="H44" s="202">
        <f t="shared" ref="H44:Q44" si="5">+H11/H42</f>
        <v>0.36817047199354269</v>
      </c>
      <c r="I44" s="202">
        <f t="shared" si="5"/>
        <v>0.32834341935483868</v>
      </c>
      <c r="J44" s="202">
        <f t="shared" si="5"/>
        <v>0.26879212903225808</v>
      </c>
      <c r="K44" s="202">
        <f t="shared" si="5"/>
        <v>0.21218225806451613</v>
      </c>
      <c r="L44" s="202">
        <f t="shared" si="5"/>
        <v>0.15627064516129033</v>
      </c>
      <c r="M44" s="203">
        <f t="shared" si="5"/>
        <v>9.9821935483870972E-2</v>
      </c>
      <c r="N44" s="204">
        <f t="shared" si="5"/>
        <v>6.5278064516129039E-2</v>
      </c>
      <c r="O44" s="205">
        <f t="shared" si="5"/>
        <v>4.0322580645161289E-2</v>
      </c>
      <c r="P44" s="202">
        <f t="shared" si="5"/>
        <v>2.0161290322580645E-2</v>
      </c>
      <c r="Q44" s="202">
        <f t="shared" si="5"/>
        <v>0</v>
      </c>
    </row>
    <row r="45" spans="2:17" ht="18" customHeight="1" thickBot="1">
      <c r="B45" s="191" t="s">
        <v>223</v>
      </c>
      <c r="C45" s="192" t="s">
        <v>170</v>
      </c>
      <c r="D45" s="193" t="s">
        <v>224</v>
      </c>
      <c r="E45" s="202">
        <f>(+E11-E20)/E42</f>
        <v>0.2530638447532268</v>
      </c>
      <c r="F45" s="202">
        <f>(+F11-F20)/F42</f>
        <v>0.217023588030788</v>
      </c>
      <c r="G45" s="202">
        <f>(+G11-G20)/G42</f>
        <v>0.33090959581933144</v>
      </c>
      <c r="H45" s="202">
        <f>(+H11-H24)/H42</f>
        <v>0.36817047199354269</v>
      </c>
      <c r="I45" s="202">
        <f t="shared" ref="I45:Q45" si="6">(+I11-I24)/I42</f>
        <v>0.32834341935483868</v>
      </c>
      <c r="J45" s="202">
        <f t="shared" si="6"/>
        <v>0.26879212903225808</v>
      </c>
      <c r="K45" s="202">
        <f t="shared" si="6"/>
        <v>0.21218225806451613</v>
      </c>
      <c r="L45" s="202">
        <f t="shared" si="6"/>
        <v>0.15627064516129033</v>
      </c>
      <c r="M45" s="203">
        <f t="shared" si="6"/>
        <v>9.9821935483870972E-2</v>
      </c>
      <c r="N45" s="204">
        <f t="shared" si="6"/>
        <v>6.5278064516129039E-2</v>
      </c>
      <c r="O45" s="205">
        <f t="shared" si="6"/>
        <v>4.0322580645161289E-2</v>
      </c>
      <c r="P45" s="202">
        <f t="shared" si="6"/>
        <v>2.0161290322580645E-2</v>
      </c>
      <c r="Q45" s="202">
        <f t="shared" si="6"/>
        <v>0</v>
      </c>
    </row>
    <row r="46" spans="2:17" ht="15" customHeight="1" thickBot="1">
      <c r="B46" s="191" t="s">
        <v>225</v>
      </c>
      <c r="C46" s="192" t="s">
        <v>170</v>
      </c>
      <c r="D46" s="193" t="s">
        <v>226</v>
      </c>
      <c r="E46" s="198" t="s">
        <v>86</v>
      </c>
      <c r="F46" s="198" t="s">
        <v>86</v>
      </c>
      <c r="G46" s="198" t="s">
        <v>86</v>
      </c>
      <c r="H46" s="202">
        <f>(+H30+H35+H40+H41)/H42</f>
        <v>7.2287796970141829E-2</v>
      </c>
      <c r="I46" s="202">
        <f t="shared" ref="I46:Q46" si="7">(+I30+I35+I40+I41)/I42</f>
        <v>0.10036882258064517</v>
      </c>
      <c r="J46" s="202">
        <f t="shared" si="7"/>
        <v>8.4599677419354841E-2</v>
      </c>
      <c r="K46" s="202">
        <f t="shared" si="7"/>
        <v>8.0222774193548382E-2</v>
      </c>
      <c r="L46" s="202">
        <f t="shared" si="7"/>
        <v>7.8169677419354835E-2</v>
      </c>
      <c r="M46" s="203">
        <f t="shared" si="7"/>
        <v>7.7577741935483877E-2</v>
      </c>
      <c r="N46" s="204">
        <f t="shared" si="7"/>
        <v>4.7366451612903225E-2</v>
      </c>
      <c r="O46" s="205">
        <f t="shared" si="7"/>
        <v>3.695548387096774E-2</v>
      </c>
      <c r="P46" s="202">
        <f t="shared" si="7"/>
        <v>3.1935483870967743E-2</v>
      </c>
      <c r="Q46" s="202">
        <f t="shared" si="7"/>
        <v>3.1774193548387099E-2</v>
      </c>
    </row>
    <row r="47" spans="2:17" ht="30" customHeight="1" thickBot="1">
      <c r="B47" s="206" t="s">
        <v>227</v>
      </c>
      <c r="C47" s="207" t="s">
        <v>170</v>
      </c>
      <c r="D47" s="208" t="s">
        <v>228</v>
      </c>
      <c r="E47" s="172" t="s">
        <v>86</v>
      </c>
      <c r="F47" s="172" t="s">
        <v>86</v>
      </c>
      <c r="G47" s="172" t="s">
        <v>86</v>
      </c>
      <c r="H47" s="209">
        <f>(+H30+H40)/H42</f>
        <v>7.2287796970141829E-2</v>
      </c>
      <c r="I47" s="209">
        <f t="shared" ref="I47:Q47" si="8">(+I30+I40)/I42</f>
        <v>0.10036882258064517</v>
      </c>
      <c r="J47" s="209">
        <f t="shared" si="8"/>
        <v>8.4599677419354841E-2</v>
      </c>
      <c r="K47" s="209">
        <f t="shared" si="8"/>
        <v>8.0222774193548382E-2</v>
      </c>
      <c r="L47" s="209">
        <f t="shared" si="8"/>
        <v>7.8169677419354835E-2</v>
      </c>
      <c r="M47" s="210">
        <f t="shared" si="8"/>
        <v>7.7577741935483877E-2</v>
      </c>
      <c r="N47" s="211">
        <f t="shared" si="8"/>
        <v>4.7366451612903225E-2</v>
      </c>
      <c r="O47" s="212">
        <f t="shared" si="8"/>
        <v>3.695548387096774E-2</v>
      </c>
      <c r="P47" s="209">
        <f t="shared" si="8"/>
        <v>3.1935483870967743E-2</v>
      </c>
      <c r="Q47" s="209">
        <f t="shared" si="8"/>
        <v>3.1774193548387099E-2</v>
      </c>
    </row>
    <row r="48" spans="2:17" ht="15.75">
      <c r="B48" s="1"/>
      <c r="C48" s="10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2:17" ht="15.75">
      <c r="B49" s="213" t="s">
        <v>229</v>
      </c>
      <c r="C49" s="214"/>
      <c r="D49" s="213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</row>
    <row r="50" spans="2:17" ht="15.75">
      <c r="B50" s="68" t="s">
        <v>230</v>
      </c>
      <c r="C50" s="214"/>
      <c r="D50" s="21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17" ht="15.75">
      <c r="B51" s="320" t="s">
        <v>300</v>
      </c>
      <c r="C51" s="320"/>
      <c r="D51" s="320"/>
      <c r="E51" s="320"/>
      <c r="F51" s="320"/>
      <c r="G51" s="320"/>
      <c r="H51" s="320"/>
      <c r="I51" s="320"/>
      <c r="J51" s="320"/>
      <c r="K51" s="320"/>
      <c r="L51" s="320"/>
      <c r="M51" s="320"/>
      <c r="N51" s="1"/>
      <c r="O51" s="1"/>
      <c r="P51" s="1"/>
      <c r="Q51" s="1"/>
    </row>
    <row r="52" spans="2:17" ht="15.75">
      <c r="B52" s="1"/>
      <c r="C52" s="10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2:17" ht="15.75">
      <c r="B53" s="1"/>
      <c r="C53" s="10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2:17" ht="15.75">
      <c r="B54" s="1"/>
      <c r="C54" s="10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2:17" ht="15.75">
      <c r="B55" s="1"/>
      <c r="C55" s="10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2:17" ht="15.75">
      <c r="B56" s="1"/>
      <c r="C56" s="10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2:17" ht="15.75">
      <c r="B57" s="1"/>
      <c r="C57" s="10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2:17" ht="15.75">
      <c r="B58" s="1"/>
      <c r="C58" s="10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2:17" ht="15.75">
      <c r="B59" s="1"/>
      <c r="C59" s="10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2:17" ht="15.75">
      <c r="B60" s="1"/>
      <c r="C60" s="10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</sheetData>
  <mergeCells count="11">
    <mergeCell ref="B51:M51"/>
    <mergeCell ref="B6:H6"/>
    <mergeCell ref="B5:M5"/>
    <mergeCell ref="N5:Q5"/>
    <mergeCell ref="B8:B9"/>
    <mergeCell ref="D8:D9"/>
    <mergeCell ref="E8:E9"/>
    <mergeCell ref="F8:F9"/>
    <mergeCell ref="G8:G9"/>
    <mergeCell ref="H8:M8"/>
    <mergeCell ref="N8:Q8"/>
  </mergeCells>
  <pageMargins left="0.7" right="0.7" top="0.75" bottom="0.75" header="0.3" footer="0.3"/>
  <pageSetup paperSize="9" scale="3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3:Q51"/>
  <sheetViews>
    <sheetView topLeftCell="H32" workbookViewId="0">
      <selection activeCell="K50" sqref="K50"/>
    </sheetView>
  </sheetViews>
  <sheetFormatPr defaultRowHeight="15"/>
  <cols>
    <col min="5" max="5" width="10.140625" customWidth="1"/>
    <col min="6" max="6" width="47.140625" customWidth="1"/>
    <col min="7" max="7" width="16.140625" customWidth="1"/>
    <col min="8" max="8" width="16.7109375" customWidth="1"/>
    <col min="9" max="9" width="15.7109375" customWidth="1"/>
    <col min="10" max="10" width="15" customWidth="1"/>
    <col min="11" max="11" width="17.140625" customWidth="1"/>
    <col min="12" max="12" width="18.42578125" customWidth="1"/>
    <col min="14" max="14" width="19" customWidth="1"/>
    <col min="15" max="15" width="16.140625" customWidth="1"/>
    <col min="16" max="16" width="18.85546875" customWidth="1"/>
    <col min="17" max="17" width="23.5703125" customWidth="1"/>
  </cols>
  <sheetData>
    <row r="3" spans="2:17" ht="18">
      <c r="B3" s="336" t="s">
        <v>231</v>
      </c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</row>
    <row r="4" spans="2:17">
      <c r="B4" s="317" t="s">
        <v>301</v>
      </c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</row>
    <row r="5" spans="2:17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223"/>
      <c r="N5" s="223"/>
      <c r="O5" s="223"/>
      <c r="P5" s="223"/>
      <c r="Q5" s="224" t="s">
        <v>3</v>
      </c>
    </row>
    <row r="6" spans="2:17" ht="15.75">
      <c r="B6" s="284" t="s">
        <v>39</v>
      </c>
      <c r="C6" s="284" t="s">
        <v>4</v>
      </c>
      <c r="D6" s="284" t="s">
        <v>5</v>
      </c>
      <c r="E6" s="284" t="s">
        <v>6</v>
      </c>
      <c r="F6" s="286" t="s">
        <v>232</v>
      </c>
      <c r="G6" s="284" t="s">
        <v>41</v>
      </c>
      <c r="H6" s="337" t="s">
        <v>42</v>
      </c>
      <c r="I6" s="338"/>
      <c r="J6" s="338"/>
      <c r="K6" s="338"/>
      <c r="L6" s="338"/>
      <c r="M6" s="338"/>
      <c r="N6" s="338"/>
      <c r="O6" s="339"/>
      <c r="P6" s="339"/>
      <c r="Q6" s="284" t="s">
        <v>43</v>
      </c>
    </row>
    <row r="7" spans="2:17" ht="15.75">
      <c r="B7" s="285"/>
      <c r="C7" s="285"/>
      <c r="D7" s="285"/>
      <c r="E7" s="285"/>
      <c r="F7" s="287"/>
      <c r="G7" s="288"/>
      <c r="H7" s="284" t="s">
        <v>44</v>
      </c>
      <c r="I7" s="340" t="s">
        <v>45</v>
      </c>
      <c r="J7" s="341"/>
      <c r="K7" s="341"/>
      <c r="L7" s="341"/>
      <c r="M7" s="341"/>
      <c r="N7" s="341"/>
      <c r="O7" s="319"/>
      <c r="P7" s="319"/>
      <c r="Q7" s="288"/>
    </row>
    <row r="8" spans="2:17" ht="110.25">
      <c r="B8" s="285"/>
      <c r="C8" s="285"/>
      <c r="D8" s="285"/>
      <c r="E8" s="285"/>
      <c r="F8" s="287"/>
      <c r="G8" s="288"/>
      <c r="H8" s="288"/>
      <c r="I8" s="221" t="s">
        <v>46</v>
      </c>
      <c r="J8" s="221" t="s">
        <v>47</v>
      </c>
      <c r="K8" s="286" t="s">
        <v>48</v>
      </c>
      <c r="L8" s="299"/>
      <c r="M8" s="221" t="s">
        <v>49</v>
      </c>
      <c r="N8" s="225" t="s">
        <v>233</v>
      </c>
      <c r="O8" s="225" t="s">
        <v>234</v>
      </c>
      <c r="P8" s="225" t="s">
        <v>235</v>
      </c>
      <c r="Q8" s="291"/>
    </row>
    <row r="9" spans="2:17">
      <c r="B9" s="44">
        <v>1</v>
      </c>
      <c r="C9" s="44">
        <v>2</v>
      </c>
      <c r="D9" s="44">
        <v>3</v>
      </c>
      <c r="E9" s="44">
        <v>4</v>
      </c>
      <c r="F9" s="44">
        <v>5</v>
      </c>
      <c r="G9" s="44">
        <v>6</v>
      </c>
      <c r="H9" s="44">
        <v>7</v>
      </c>
      <c r="I9" s="44">
        <v>8</v>
      </c>
      <c r="J9" s="44">
        <v>9</v>
      </c>
      <c r="K9" s="300">
        <v>10</v>
      </c>
      <c r="L9" s="301"/>
      <c r="M9" s="44">
        <v>11</v>
      </c>
      <c r="N9" s="44">
        <v>13</v>
      </c>
      <c r="O9" s="44">
        <v>14</v>
      </c>
      <c r="P9" s="44"/>
      <c r="Q9" s="44">
        <v>16</v>
      </c>
    </row>
    <row r="10" spans="2:17">
      <c r="B10" s="342" t="s">
        <v>50</v>
      </c>
      <c r="C10" s="298">
        <v>600</v>
      </c>
      <c r="D10" s="298">
        <v>60014</v>
      </c>
      <c r="E10" s="345" t="s">
        <v>236</v>
      </c>
      <c r="F10" s="298" t="s">
        <v>254</v>
      </c>
      <c r="G10" s="295">
        <v>1600000</v>
      </c>
      <c r="H10" s="295">
        <v>0</v>
      </c>
      <c r="I10" s="295">
        <v>0</v>
      </c>
      <c r="J10" s="295">
        <v>0</v>
      </c>
      <c r="K10" s="226" t="s">
        <v>51</v>
      </c>
      <c r="L10" s="227">
        <v>0</v>
      </c>
      <c r="M10" s="353">
        <v>0</v>
      </c>
      <c r="N10" s="292">
        <v>800000</v>
      </c>
      <c r="O10" s="353">
        <v>800000</v>
      </c>
      <c r="P10" s="228"/>
      <c r="Q10" s="298" t="s">
        <v>237</v>
      </c>
    </row>
    <row r="11" spans="2:17">
      <c r="B11" s="343"/>
      <c r="C11" s="276"/>
      <c r="D11" s="276"/>
      <c r="E11" s="346"/>
      <c r="F11" s="276"/>
      <c r="G11" s="296"/>
      <c r="H11" s="296"/>
      <c r="I11" s="296"/>
      <c r="J11" s="296"/>
      <c r="K11" s="229" t="s">
        <v>53</v>
      </c>
      <c r="L11" s="230">
        <v>0</v>
      </c>
      <c r="M11" s="354"/>
      <c r="N11" s="293"/>
      <c r="O11" s="354"/>
      <c r="P11" s="231">
        <v>0</v>
      </c>
      <c r="Q11" s="276"/>
    </row>
    <row r="12" spans="2:17">
      <c r="B12" s="344"/>
      <c r="C12" s="277"/>
      <c r="D12" s="277"/>
      <c r="E12" s="347"/>
      <c r="F12" s="277"/>
      <c r="G12" s="297"/>
      <c r="H12" s="297"/>
      <c r="I12" s="297"/>
      <c r="J12" s="297"/>
      <c r="K12" s="232" t="s">
        <v>54</v>
      </c>
      <c r="L12" s="233">
        <v>0</v>
      </c>
      <c r="M12" s="355"/>
      <c r="N12" s="294"/>
      <c r="O12" s="355"/>
      <c r="P12" s="234"/>
      <c r="Q12" s="277"/>
    </row>
    <row r="13" spans="2:17">
      <c r="B13" s="343" t="s">
        <v>56</v>
      </c>
      <c r="C13" s="276">
        <v>600</v>
      </c>
      <c r="D13" s="276">
        <v>60014</v>
      </c>
      <c r="E13" s="345" t="s">
        <v>236</v>
      </c>
      <c r="F13" s="298" t="s">
        <v>255</v>
      </c>
      <c r="G13" s="350">
        <v>3000000</v>
      </c>
      <c r="H13" s="295">
        <v>0</v>
      </c>
      <c r="I13" s="295">
        <v>0</v>
      </c>
      <c r="J13" s="295">
        <v>0</v>
      </c>
      <c r="K13" s="226" t="s">
        <v>51</v>
      </c>
      <c r="L13" s="227">
        <v>0</v>
      </c>
      <c r="M13" s="353">
        <v>0</v>
      </c>
      <c r="N13" s="292">
        <v>1300000</v>
      </c>
      <c r="O13" s="353">
        <v>1300000</v>
      </c>
      <c r="P13" s="228"/>
      <c r="Q13" s="298" t="s">
        <v>237</v>
      </c>
    </row>
    <row r="14" spans="2:17">
      <c r="B14" s="343"/>
      <c r="C14" s="276"/>
      <c r="D14" s="276"/>
      <c r="E14" s="346"/>
      <c r="F14" s="348"/>
      <c r="G14" s="351"/>
      <c r="H14" s="296"/>
      <c r="I14" s="296"/>
      <c r="J14" s="296"/>
      <c r="K14" s="229" t="s">
        <v>53</v>
      </c>
      <c r="L14" s="230">
        <v>0</v>
      </c>
      <c r="M14" s="354"/>
      <c r="N14" s="293"/>
      <c r="O14" s="354"/>
      <c r="P14" s="231">
        <v>400000</v>
      </c>
      <c r="Q14" s="276"/>
    </row>
    <row r="15" spans="2:17">
      <c r="B15" s="344"/>
      <c r="C15" s="277"/>
      <c r="D15" s="277"/>
      <c r="E15" s="347"/>
      <c r="F15" s="349"/>
      <c r="G15" s="352"/>
      <c r="H15" s="297"/>
      <c r="I15" s="297"/>
      <c r="J15" s="297"/>
      <c r="K15" s="232" t="s">
        <v>54</v>
      </c>
      <c r="L15" s="233">
        <v>0</v>
      </c>
      <c r="M15" s="355"/>
      <c r="N15" s="294"/>
      <c r="O15" s="355"/>
      <c r="P15" s="234"/>
      <c r="Q15" s="277"/>
    </row>
    <row r="16" spans="2:17">
      <c r="B16" s="343" t="s">
        <v>57</v>
      </c>
      <c r="C16" s="276">
        <v>600</v>
      </c>
      <c r="D16" s="276">
        <v>60014</v>
      </c>
      <c r="E16" s="345" t="s">
        <v>236</v>
      </c>
      <c r="F16" s="298" t="s">
        <v>238</v>
      </c>
      <c r="G16" s="350">
        <v>2250000</v>
      </c>
      <c r="H16" s="295">
        <v>1500000</v>
      </c>
      <c r="I16" s="295">
        <v>1500000</v>
      </c>
      <c r="J16" s="295">
        <v>0</v>
      </c>
      <c r="K16" s="226" t="s">
        <v>51</v>
      </c>
      <c r="L16" s="227">
        <v>0</v>
      </c>
      <c r="M16" s="353">
        <v>0</v>
      </c>
      <c r="N16" s="292">
        <v>750000</v>
      </c>
      <c r="O16" s="353">
        <v>0</v>
      </c>
      <c r="P16" s="228"/>
      <c r="Q16" s="298" t="s">
        <v>237</v>
      </c>
    </row>
    <row r="17" spans="2:17">
      <c r="B17" s="343"/>
      <c r="C17" s="276"/>
      <c r="D17" s="276"/>
      <c r="E17" s="346"/>
      <c r="F17" s="348"/>
      <c r="G17" s="351"/>
      <c r="H17" s="296"/>
      <c r="I17" s="296"/>
      <c r="J17" s="296"/>
      <c r="K17" s="229" t="s">
        <v>53</v>
      </c>
      <c r="L17" s="230">
        <v>0</v>
      </c>
      <c r="M17" s="354"/>
      <c r="N17" s="293"/>
      <c r="O17" s="354"/>
      <c r="P17" s="231">
        <v>0</v>
      </c>
      <c r="Q17" s="276"/>
    </row>
    <row r="18" spans="2:17">
      <c r="B18" s="344"/>
      <c r="C18" s="277"/>
      <c r="D18" s="277"/>
      <c r="E18" s="347"/>
      <c r="F18" s="349"/>
      <c r="G18" s="352"/>
      <c r="H18" s="297"/>
      <c r="I18" s="297"/>
      <c r="J18" s="297"/>
      <c r="K18" s="232" t="s">
        <v>54</v>
      </c>
      <c r="L18" s="233">
        <v>0</v>
      </c>
      <c r="M18" s="355"/>
      <c r="N18" s="294"/>
      <c r="O18" s="355"/>
      <c r="P18" s="234"/>
      <c r="Q18" s="277"/>
    </row>
    <row r="19" spans="2:17">
      <c r="B19" s="343" t="s">
        <v>58</v>
      </c>
      <c r="C19" s="276">
        <v>600</v>
      </c>
      <c r="D19" s="276">
        <v>60014</v>
      </c>
      <c r="E19" s="345" t="s">
        <v>236</v>
      </c>
      <c r="F19" s="298" t="s">
        <v>256</v>
      </c>
      <c r="G19" s="350">
        <v>910000</v>
      </c>
      <c r="H19" s="295">
        <v>290000</v>
      </c>
      <c r="I19" s="295">
        <v>290000</v>
      </c>
      <c r="J19" s="295">
        <v>0</v>
      </c>
      <c r="K19" s="226" t="s">
        <v>51</v>
      </c>
      <c r="L19" s="227">
        <v>0</v>
      </c>
      <c r="M19" s="353">
        <v>0</v>
      </c>
      <c r="N19" s="292">
        <v>300000</v>
      </c>
      <c r="O19" s="353">
        <v>220000</v>
      </c>
      <c r="P19" s="228"/>
      <c r="Q19" s="298" t="s">
        <v>237</v>
      </c>
    </row>
    <row r="20" spans="2:17">
      <c r="B20" s="343"/>
      <c r="C20" s="276"/>
      <c r="D20" s="276"/>
      <c r="E20" s="346"/>
      <c r="F20" s="348"/>
      <c r="G20" s="351"/>
      <c r="H20" s="296"/>
      <c r="I20" s="296"/>
      <c r="J20" s="296"/>
      <c r="K20" s="229" t="s">
        <v>53</v>
      </c>
      <c r="L20" s="230">
        <v>0</v>
      </c>
      <c r="M20" s="354"/>
      <c r="N20" s="293"/>
      <c r="O20" s="354"/>
      <c r="P20" s="216">
        <v>100000</v>
      </c>
      <c r="Q20" s="276"/>
    </row>
    <row r="21" spans="2:17">
      <c r="B21" s="344"/>
      <c r="C21" s="277"/>
      <c r="D21" s="277"/>
      <c r="E21" s="347"/>
      <c r="F21" s="349"/>
      <c r="G21" s="352"/>
      <c r="H21" s="297"/>
      <c r="I21" s="297"/>
      <c r="J21" s="297"/>
      <c r="K21" s="232" t="s">
        <v>54</v>
      </c>
      <c r="L21" s="233">
        <v>0</v>
      </c>
      <c r="M21" s="355"/>
      <c r="N21" s="294"/>
      <c r="O21" s="355"/>
      <c r="P21" s="234"/>
      <c r="Q21" s="277"/>
    </row>
    <row r="22" spans="2:17">
      <c r="B22" s="343" t="s">
        <v>59</v>
      </c>
      <c r="C22" s="276">
        <v>600</v>
      </c>
      <c r="D22" s="276">
        <v>60014</v>
      </c>
      <c r="E22" s="345" t="s">
        <v>236</v>
      </c>
      <c r="F22" s="298" t="s">
        <v>257</v>
      </c>
      <c r="G22" s="350">
        <v>12250000</v>
      </c>
      <c r="H22" s="295">
        <v>3000000</v>
      </c>
      <c r="I22" s="295">
        <v>2000000</v>
      </c>
      <c r="J22" s="295">
        <v>1000000</v>
      </c>
      <c r="K22" s="226" t="s">
        <v>51</v>
      </c>
      <c r="L22" s="227">
        <v>0</v>
      </c>
      <c r="M22" s="353">
        <v>0</v>
      </c>
      <c r="N22" s="292">
        <v>2350000</v>
      </c>
      <c r="O22" s="292">
        <v>3000000</v>
      </c>
      <c r="P22" s="228"/>
      <c r="Q22" s="298" t="s">
        <v>237</v>
      </c>
    </row>
    <row r="23" spans="2:17">
      <c r="B23" s="343"/>
      <c r="C23" s="276"/>
      <c r="D23" s="276"/>
      <c r="E23" s="346"/>
      <c r="F23" s="348"/>
      <c r="G23" s="351"/>
      <c r="H23" s="296"/>
      <c r="I23" s="296"/>
      <c r="J23" s="296"/>
      <c r="K23" s="229" t="s">
        <v>53</v>
      </c>
      <c r="L23" s="230">
        <v>0</v>
      </c>
      <c r="M23" s="354"/>
      <c r="N23" s="293"/>
      <c r="O23" s="293"/>
      <c r="P23" s="216">
        <v>3900000</v>
      </c>
      <c r="Q23" s="276"/>
    </row>
    <row r="24" spans="2:17">
      <c r="B24" s="344"/>
      <c r="C24" s="277"/>
      <c r="D24" s="277"/>
      <c r="E24" s="347"/>
      <c r="F24" s="349"/>
      <c r="G24" s="352"/>
      <c r="H24" s="297"/>
      <c r="I24" s="297"/>
      <c r="J24" s="297"/>
      <c r="K24" s="232" t="s">
        <v>54</v>
      </c>
      <c r="L24" s="233">
        <v>0</v>
      </c>
      <c r="M24" s="355"/>
      <c r="N24" s="294"/>
      <c r="O24" s="294"/>
      <c r="P24" s="234"/>
      <c r="Q24" s="277"/>
    </row>
    <row r="25" spans="2:17">
      <c r="B25" s="235"/>
      <c r="C25" s="219"/>
      <c r="D25" s="219"/>
      <c r="E25" s="35" t="s">
        <v>239</v>
      </c>
      <c r="F25" s="298" t="s">
        <v>258</v>
      </c>
      <c r="G25" s="236"/>
      <c r="H25" s="218"/>
      <c r="I25" s="218"/>
      <c r="J25" s="218"/>
      <c r="K25" s="226" t="s">
        <v>51</v>
      </c>
      <c r="L25" s="230">
        <v>0</v>
      </c>
      <c r="M25" s="231"/>
      <c r="N25" s="216"/>
      <c r="O25" s="216"/>
      <c r="P25" s="231"/>
      <c r="Q25" s="298" t="s">
        <v>237</v>
      </c>
    </row>
    <row r="26" spans="2:17">
      <c r="B26" s="235" t="s">
        <v>60</v>
      </c>
      <c r="C26" s="219">
        <v>600</v>
      </c>
      <c r="D26" s="219">
        <v>60014</v>
      </c>
      <c r="E26" s="35" t="s">
        <v>240</v>
      </c>
      <c r="F26" s="276"/>
      <c r="G26" s="216">
        <v>4950000</v>
      </c>
      <c r="H26" s="218">
        <v>450000</v>
      </c>
      <c r="I26" s="218">
        <v>450000</v>
      </c>
      <c r="J26" s="218">
        <v>0</v>
      </c>
      <c r="K26" s="229" t="s">
        <v>53</v>
      </c>
      <c r="L26" s="230">
        <v>0</v>
      </c>
      <c r="M26" s="231">
        <v>0</v>
      </c>
      <c r="N26" s="216">
        <v>1500000</v>
      </c>
      <c r="O26" s="216">
        <v>1500000</v>
      </c>
      <c r="P26" s="231">
        <v>1500000</v>
      </c>
      <c r="Q26" s="276"/>
    </row>
    <row r="27" spans="2:17">
      <c r="B27" s="237"/>
      <c r="C27" s="220"/>
      <c r="D27" s="220"/>
      <c r="E27" s="238" t="s">
        <v>241</v>
      </c>
      <c r="F27" s="277"/>
      <c r="G27" s="237"/>
      <c r="H27" s="218"/>
      <c r="I27" s="218"/>
      <c r="J27" s="218"/>
      <c r="K27" s="232" t="s">
        <v>54</v>
      </c>
      <c r="L27" s="230">
        <v>0</v>
      </c>
      <c r="M27" s="231"/>
      <c r="N27" s="216"/>
      <c r="O27" s="216"/>
      <c r="P27" s="231"/>
      <c r="Q27" s="277"/>
    </row>
    <row r="28" spans="2:17">
      <c r="B28" s="343" t="s">
        <v>62</v>
      </c>
      <c r="C28" s="276">
        <v>600</v>
      </c>
      <c r="D28" s="276">
        <v>60014</v>
      </c>
      <c r="E28" s="346" t="s">
        <v>236</v>
      </c>
      <c r="F28" s="276" t="s">
        <v>242</v>
      </c>
      <c r="G28" s="350">
        <v>436600</v>
      </c>
      <c r="H28" s="295">
        <v>85000</v>
      </c>
      <c r="I28" s="295">
        <v>85000</v>
      </c>
      <c r="J28" s="295">
        <v>0</v>
      </c>
      <c r="K28" s="226" t="s">
        <v>51</v>
      </c>
      <c r="L28" s="227">
        <v>0</v>
      </c>
      <c r="M28" s="353">
        <v>0</v>
      </c>
      <c r="N28" s="292">
        <f>200000-31700</f>
        <v>168300</v>
      </c>
      <c r="O28" s="292">
        <f>200000-16700</f>
        <v>183300</v>
      </c>
      <c r="P28" s="228"/>
      <c r="Q28" s="298" t="s">
        <v>237</v>
      </c>
    </row>
    <row r="29" spans="2:17">
      <c r="B29" s="343"/>
      <c r="C29" s="276"/>
      <c r="D29" s="276"/>
      <c r="E29" s="346"/>
      <c r="F29" s="348"/>
      <c r="G29" s="351"/>
      <c r="H29" s="296"/>
      <c r="I29" s="296"/>
      <c r="J29" s="296"/>
      <c r="K29" s="229" t="s">
        <v>53</v>
      </c>
      <c r="L29" s="230">
        <v>0</v>
      </c>
      <c r="M29" s="354"/>
      <c r="N29" s="293"/>
      <c r="O29" s="293"/>
      <c r="P29" s="231">
        <v>0</v>
      </c>
      <c r="Q29" s="276"/>
    </row>
    <row r="30" spans="2:17">
      <c r="B30" s="344"/>
      <c r="C30" s="277"/>
      <c r="D30" s="277"/>
      <c r="E30" s="347"/>
      <c r="F30" s="349"/>
      <c r="G30" s="352"/>
      <c r="H30" s="297"/>
      <c r="I30" s="297"/>
      <c r="J30" s="297"/>
      <c r="K30" s="232" t="s">
        <v>54</v>
      </c>
      <c r="L30" s="233">
        <v>0</v>
      </c>
      <c r="M30" s="355"/>
      <c r="N30" s="294"/>
      <c r="O30" s="294"/>
      <c r="P30" s="234"/>
      <c r="Q30" s="277"/>
    </row>
    <row r="31" spans="2:17">
      <c r="B31" s="235"/>
      <c r="C31" s="219"/>
      <c r="D31" s="219"/>
      <c r="E31" s="35" t="s">
        <v>239</v>
      </c>
      <c r="F31" s="298" t="s">
        <v>100</v>
      </c>
      <c r="G31" s="236"/>
      <c r="H31" s="218"/>
      <c r="I31" s="218"/>
      <c r="J31" s="218"/>
      <c r="K31" s="226" t="s">
        <v>51</v>
      </c>
      <c r="L31" s="230">
        <v>0</v>
      </c>
      <c r="M31" s="231"/>
      <c r="N31" s="216"/>
      <c r="O31" s="216"/>
      <c r="P31" s="231"/>
      <c r="Q31" s="298" t="s">
        <v>237</v>
      </c>
    </row>
    <row r="32" spans="2:17">
      <c r="B32" s="235" t="s">
        <v>63</v>
      </c>
      <c r="C32" s="219">
        <v>600</v>
      </c>
      <c r="D32" s="219">
        <v>60014</v>
      </c>
      <c r="E32" s="35" t="s">
        <v>240</v>
      </c>
      <c r="F32" s="276"/>
      <c r="G32" s="216">
        <v>3000000</v>
      </c>
      <c r="H32" s="218">
        <v>2200000</v>
      </c>
      <c r="I32" s="218">
        <v>1700000</v>
      </c>
      <c r="J32" s="218">
        <v>0</v>
      </c>
      <c r="K32" s="229" t="s">
        <v>53</v>
      </c>
      <c r="L32" s="230">
        <v>500000</v>
      </c>
      <c r="M32" s="231"/>
      <c r="N32" s="216">
        <v>400000</v>
      </c>
      <c r="O32" s="216">
        <v>400000</v>
      </c>
      <c r="P32" s="231">
        <v>0</v>
      </c>
      <c r="Q32" s="276"/>
    </row>
    <row r="33" spans="2:17" ht="46.5" customHeight="1">
      <c r="B33" s="237"/>
      <c r="C33" s="220"/>
      <c r="D33" s="220"/>
      <c r="E33" s="238" t="s">
        <v>241</v>
      </c>
      <c r="F33" s="277"/>
      <c r="G33" s="237"/>
      <c r="H33" s="218"/>
      <c r="I33" s="218"/>
      <c r="J33" s="218"/>
      <c r="K33" s="232" t="s">
        <v>54</v>
      </c>
      <c r="L33" s="230"/>
      <c r="M33" s="231"/>
      <c r="N33" s="216"/>
      <c r="O33" s="216"/>
      <c r="P33" s="231"/>
      <c r="Q33" s="277"/>
    </row>
    <row r="34" spans="2:17">
      <c r="B34" s="343" t="s">
        <v>243</v>
      </c>
      <c r="C34" s="276">
        <v>801</v>
      </c>
      <c r="D34" s="276">
        <v>80130</v>
      </c>
      <c r="E34" s="346" t="s">
        <v>236</v>
      </c>
      <c r="F34" s="276" t="s">
        <v>244</v>
      </c>
      <c r="G34" s="350">
        <v>9300000</v>
      </c>
      <c r="H34" s="295">
        <v>467000</v>
      </c>
      <c r="I34" s="295">
        <v>467000</v>
      </c>
      <c r="J34" s="295">
        <v>0</v>
      </c>
      <c r="K34" s="226" t="s">
        <v>51</v>
      </c>
      <c r="L34" s="227">
        <v>0</v>
      </c>
      <c r="M34" s="353">
        <v>0</v>
      </c>
      <c r="N34" s="292">
        <v>2000000</v>
      </c>
      <c r="O34" s="292">
        <v>3000000</v>
      </c>
      <c r="P34" s="228"/>
      <c r="Q34" s="298" t="s">
        <v>245</v>
      </c>
    </row>
    <row r="35" spans="2:17">
      <c r="B35" s="343"/>
      <c r="C35" s="276"/>
      <c r="D35" s="276"/>
      <c r="E35" s="346"/>
      <c r="F35" s="348"/>
      <c r="G35" s="351"/>
      <c r="H35" s="296"/>
      <c r="I35" s="296"/>
      <c r="J35" s="296"/>
      <c r="K35" s="229" t="s">
        <v>53</v>
      </c>
      <c r="L35" s="230">
        <v>0</v>
      </c>
      <c r="M35" s="354"/>
      <c r="N35" s="293"/>
      <c r="O35" s="293"/>
      <c r="P35" s="216">
        <v>3833000</v>
      </c>
      <c r="Q35" s="276"/>
    </row>
    <row r="36" spans="2:17">
      <c r="B36" s="344"/>
      <c r="C36" s="277"/>
      <c r="D36" s="277"/>
      <c r="E36" s="347"/>
      <c r="F36" s="349"/>
      <c r="G36" s="352"/>
      <c r="H36" s="297"/>
      <c r="I36" s="297"/>
      <c r="J36" s="297"/>
      <c r="K36" s="232" t="s">
        <v>54</v>
      </c>
      <c r="L36" s="233">
        <v>0</v>
      </c>
      <c r="M36" s="355"/>
      <c r="N36" s="294"/>
      <c r="O36" s="294"/>
      <c r="P36" s="234"/>
      <c r="Q36" s="277"/>
    </row>
    <row r="37" spans="2:17">
      <c r="B37" s="343" t="s">
        <v>246</v>
      </c>
      <c r="C37" s="346" t="s">
        <v>247</v>
      </c>
      <c r="D37" s="346" t="s">
        <v>259</v>
      </c>
      <c r="E37" s="345" t="s">
        <v>236</v>
      </c>
      <c r="F37" s="298" t="s">
        <v>248</v>
      </c>
      <c r="G37" s="350">
        <v>3571810</v>
      </c>
      <c r="H37" s="295">
        <v>3071810</v>
      </c>
      <c r="I37" s="295">
        <v>831310</v>
      </c>
      <c r="J37" s="295">
        <v>2240500</v>
      </c>
      <c r="K37" s="226" t="s">
        <v>51</v>
      </c>
      <c r="L37" s="227">
        <v>0</v>
      </c>
      <c r="M37" s="353">
        <v>0</v>
      </c>
      <c r="N37" s="292">
        <v>500000</v>
      </c>
      <c r="O37" s="353">
        <v>0</v>
      </c>
      <c r="P37" s="228"/>
      <c r="Q37" s="298" t="s">
        <v>245</v>
      </c>
    </row>
    <row r="38" spans="2:17">
      <c r="B38" s="343"/>
      <c r="C38" s="346"/>
      <c r="D38" s="346"/>
      <c r="E38" s="346"/>
      <c r="F38" s="348"/>
      <c r="G38" s="351"/>
      <c r="H38" s="296"/>
      <c r="I38" s="296"/>
      <c r="J38" s="296"/>
      <c r="K38" s="229" t="s">
        <v>53</v>
      </c>
      <c r="L38" s="230">
        <v>0</v>
      </c>
      <c r="M38" s="354"/>
      <c r="N38" s="293"/>
      <c r="O38" s="354"/>
      <c r="P38" s="231">
        <v>0</v>
      </c>
      <c r="Q38" s="276"/>
    </row>
    <row r="39" spans="2:17" ht="39.75" customHeight="1">
      <c r="B39" s="344"/>
      <c r="C39" s="347"/>
      <c r="D39" s="347"/>
      <c r="E39" s="347"/>
      <c r="F39" s="349"/>
      <c r="G39" s="352"/>
      <c r="H39" s="297"/>
      <c r="I39" s="297"/>
      <c r="J39" s="297"/>
      <c r="K39" s="232" t="s">
        <v>54</v>
      </c>
      <c r="L39" s="233">
        <v>0</v>
      </c>
      <c r="M39" s="355"/>
      <c r="N39" s="294"/>
      <c r="O39" s="355"/>
      <c r="P39" s="234"/>
      <c r="Q39" s="277"/>
    </row>
    <row r="40" spans="2:17">
      <c r="B40" s="235"/>
      <c r="C40" s="35"/>
      <c r="D40" s="35"/>
      <c r="E40" s="35"/>
      <c r="F40" s="298" t="s">
        <v>81</v>
      </c>
      <c r="G40" s="236"/>
      <c r="H40" s="217"/>
      <c r="I40" s="217"/>
      <c r="J40" s="217"/>
      <c r="K40" s="226" t="s">
        <v>51</v>
      </c>
      <c r="L40" s="227">
        <v>0</v>
      </c>
      <c r="M40" s="231"/>
      <c r="N40" s="216"/>
      <c r="O40" s="231"/>
      <c r="P40" s="231"/>
      <c r="Q40" s="298" t="s">
        <v>249</v>
      </c>
    </row>
    <row r="41" spans="2:17">
      <c r="B41" s="235" t="s">
        <v>250</v>
      </c>
      <c r="C41" s="35" t="s">
        <v>159</v>
      </c>
      <c r="D41" s="35" t="s">
        <v>160</v>
      </c>
      <c r="E41" s="35" t="s">
        <v>251</v>
      </c>
      <c r="F41" s="276"/>
      <c r="G41" s="216">
        <v>1000000</v>
      </c>
      <c r="H41" s="218">
        <v>400000</v>
      </c>
      <c r="I41" s="218">
        <v>0</v>
      </c>
      <c r="J41" s="218">
        <v>400000</v>
      </c>
      <c r="K41" s="229" t="s">
        <v>53</v>
      </c>
      <c r="L41" s="230">
        <v>0</v>
      </c>
      <c r="M41" s="231">
        <v>0</v>
      </c>
      <c r="N41" s="216">
        <v>300000</v>
      </c>
      <c r="O41" s="216">
        <v>300000</v>
      </c>
      <c r="P41" s="231">
        <v>0</v>
      </c>
      <c r="Q41" s="276"/>
    </row>
    <row r="42" spans="2:17">
      <c r="B42" s="237"/>
      <c r="C42" s="238"/>
      <c r="D42" s="238"/>
      <c r="E42" s="238"/>
      <c r="F42" s="277"/>
      <c r="G42" s="237"/>
      <c r="H42" s="218"/>
      <c r="I42" s="218"/>
      <c r="J42" s="218"/>
      <c r="K42" s="229" t="s">
        <v>54</v>
      </c>
      <c r="L42" s="230">
        <v>0</v>
      </c>
      <c r="M42" s="231"/>
      <c r="N42" s="216"/>
      <c r="O42" s="231"/>
      <c r="P42" s="231"/>
      <c r="Q42" s="277"/>
    </row>
    <row r="43" spans="2:17">
      <c r="B43" s="343" t="s">
        <v>252</v>
      </c>
      <c r="C43" s="276">
        <v>801</v>
      </c>
      <c r="D43" s="276">
        <v>80120</v>
      </c>
      <c r="E43" s="346" t="s">
        <v>239</v>
      </c>
      <c r="F43" s="276" t="s">
        <v>253</v>
      </c>
      <c r="G43" s="350">
        <v>2700000</v>
      </c>
      <c r="H43" s="295">
        <v>1200000</v>
      </c>
      <c r="I43" s="295">
        <v>900000</v>
      </c>
      <c r="J43" s="295">
        <v>300000</v>
      </c>
      <c r="K43" s="226" t="s">
        <v>51</v>
      </c>
      <c r="L43" s="227">
        <v>0</v>
      </c>
      <c r="M43" s="353">
        <v>0</v>
      </c>
      <c r="N43" s="292">
        <v>1500000</v>
      </c>
      <c r="O43" s="353">
        <v>0</v>
      </c>
      <c r="P43" s="228"/>
      <c r="Q43" s="298" t="s">
        <v>245</v>
      </c>
    </row>
    <row r="44" spans="2:17">
      <c r="B44" s="343"/>
      <c r="C44" s="276"/>
      <c r="D44" s="276"/>
      <c r="E44" s="346"/>
      <c r="F44" s="348"/>
      <c r="G44" s="351"/>
      <c r="H44" s="296"/>
      <c r="I44" s="296"/>
      <c r="J44" s="296"/>
      <c r="K44" s="229" t="s">
        <v>53</v>
      </c>
      <c r="L44" s="230">
        <v>0</v>
      </c>
      <c r="M44" s="354"/>
      <c r="N44" s="293"/>
      <c r="O44" s="354"/>
      <c r="P44" s="231">
        <v>0</v>
      </c>
      <c r="Q44" s="276"/>
    </row>
    <row r="45" spans="2:17">
      <c r="B45" s="344"/>
      <c r="C45" s="277"/>
      <c r="D45" s="277"/>
      <c r="E45" s="347"/>
      <c r="F45" s="349"/>
      <c r="G45" s="352"/>
      <c r="H45" s="297"/>
      <c r="I45" s="297"/>
      <c r="J45" s="297"/>
      <c r="K45" s="232" t="s">
        <v>54</v>
      </c>
      <c r="L45" s="233">
        <v>0</v>
      </c>
      <c r="M45" s="355"/>
      <c r="N45" s="294"/>
      <c r="O45" s="355"/>
      <c r="P45" s="234"/>
      <c r="Q45" s="277"/>
    </row>
    <row r="46" spans="2:17" ht="18">
      <c r="B46" s="306" t="s">
        <v>85</v>
      </c>
      <c r="C46" s="307"/>
      <c r="D46" s="307"/>
      <c r="E46" s="307"/>
      <c r="F46" s="308"/>
      <c r="G46" s="239">
        <f>SUM(G10:G45)</f>
        <v>44968410</v>
      </c>
      <c r="H46" s="239">
        <f>SUM(H10:H45)</f>
        <v>12663810</v>
      </c>
      <c r="I46" s="239">
        <f>SUM(I10:I45)</f>
        <v>8223310</v>
      </c>
      <c r="J46" s="239">
        <f>SUM(J10:J45)</f>
        <v>3940500</v>
      </c>
      <c r="K46" s="240"/>
      <c r="L46" s="241">
        <f>SUM(L10:L45)</f>
        <v>500000</v>
      </c>
      <c r="M46" s="239">
        <f>SUM(M10:M45)</f>
        <v>0</v>
      </c>
      <c r="N46" s="239">
        <f>+N43+N41+N37+N34+N32+N28+N26+N22+N19+N16+N13+N10</f>
        <v>11868300</v>
      </c>
      <c r="O46" s="239">
        <f>SUM(O10:O45)</f>
        <v>10703300</v>
      </c>
      <c r="P46" s="239">
        <v>9733000</v>
      </c>
      <c r="Q46" s="242" t="s">
        <v>86</v>
      </c>
    </row>
    <row r="47" spans="2:17">
      <c r="B47" s="356" t="s">
        <v>297</v>
      </c>
      <c r="C47" s="356"/>
      <c r="D47" s="356"/>
      <c r="E47" s="356"/>
      <c r="F47" s="356"/>
      <c r="G47" s="356"/>
      <c r="H47" s="356"/>
      <c r="I47" s="356"/>
      <c r="J47" s="40"/>
      <c r="K47" s="40"/>
      <c r="L47" s="40"/>
      <c r="M47" s="223"/>
      <c r="N47" s="223"/>
      <c r="O47" s="223"/>
      <c r="P47" s="223"/>
      <c r="Q47" s="223"/>
    </row>
    <row r="48" spans="2:17">
      <c r="B48" s="222" t="s">
        <v>87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223"/>
      <c r="N48" s="223"/>
      <c r="O48" s="223"/>
      <c r="P48" s="223"/>
      <c r="Q48" s="223"/>
    </row>
    <row r="49" spans="2:17">
      <c r="B49" s="222" t="s">
        <v>88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223"/>
      <c r="N49" s="223"/>
      <c r="O49" s="223"/>
      <c r="P49" s="223"/>
      <c r="Q49" s="223"/>
    </row>
    <row r="50" spans="2:17" ht="15.75">
      <c r="B50" s="222" t="s">
        <v>89</v>
      </c>
      <c r="C50" s="40"/>
      <c r="D50" s="40"/>
      <c r="E50" s="40"/>
      <c r="F50" s="40"/>
      <c r="G50" s="243"/>
      <c r="H50" s="40"/>
      <c r="I50" s="40"/>
      <c r="J50" s="40"/>
      <c r="K50" s="40"/>
      <c r="L50" s="40"/>
      <c r="M50" s="223"/>
      <c r="N50" s="223"/>
      <c r="O50" s="223"/>
      <c r="P50" s="223"/>
      <c r="Q50" s="223"/>
    </row>
    <row r="51" spans="2:17" ht="15.75">
      <c r="B51" s="222" t="s">
        <v>90</v>
      </c>
      <c r="C51" s="40"/>
      <c r="D51" s="40"/>
      <c r="E51" s="40"/>
      <c r="F51" s="40"/>
      <c r="G51" s="243"/>
      <c r="H51" s="40"/>
      <c r="I51" s="40"/>
      <c r="J51" s="40"/>
      <c r="K51" s="40"/>
      <c r="L51" s="40"/>
      <c r="M51" s="223"/>
      <c r="N51" s="223"/>
      <c r="O51" s="223"/>
      <c r="P51" s="223"/>
      <c r="Q51" s="223"/>
    </row>
  </sheetData>
  <mergeCells count="139">
    <mergeCell ref="O37:O39"/>
    <mergeCell ref="Q43:Q45"/>
    <mergeCell ref="B46:F46"/>
    <mergeCell ref="B47:I47"/>
    <mergeCell ref="H43:H45"/>
    <mergeCell ref="I43:I45"/>
    <mergeCell ref="J43:J45"/>
    <mergeCell ref="M43:M45"/>
    <mergeCell ref="N43:N45"/>
    <mergeCell ref="O43:O45"/>
    <mergeCell ref="B43:B45"/>
    <mergeCell ref="C43:C45"/>
    <mergeCell ref="D43:D45"/>
    <mergeCell ref="E43:E45"/>
    <mergeCell ref="F43:F45"/>
    <mergeCell ref="G43:G45"/>
    <mergeCell ref="Q37:Q39"/>
    <mergeCell ref="F40:F42"/>
    <mergeCell ref="Q40:Q42"/>
    <mergeCell ref="J37:J39"/>
    <mergeCell ref="M37:M39"/>
    <mergeCell ref="N37:N39"/>
    <mergeCell ref="G37:G39"/>
    <mergeCell ref="H37:H39"/>
    <mergeCell ref="Q31:Q33"/>
    <mergeCell ref="B34:B36"/>
    <mergeCell ref="C34:C36"/>
    <mergeCell ref="D34:D36"/>
    <mergeCell ref="E34:E36"/>
    <mergeCell ref="F34:F36"/>
    <mergeCell ref="G34:G36"/>
    <mergeCell ref="H34:H36"/>
    <mergeCell ref="I34:I36"/>
    <mergeCell ref="J34:J36"/>
    <mergeCell ref="M34:M36"/>
    <mergeCell ref="N34:N36"/>
    <mergeCell ref="O34:O36"/>
    <mergeCell ref="Q34:Q36"/>
    <mergeCell ref="I37:I39"/>
    <mergeCell ref="B37:B39"/>
    <mergeCell ref="C37:C39"/>
    <mergeCell ref="D37:D39"/>
    <mergeCell ref="J28:J30"/>
    <mergeCell ref="M28:M30"/>
    <mergeCell ref="N28:N30"/>
    <mergeCell ref="B28:B30"/>
    <mergeCell ref="C28:C30"/>
    <mergeCell ref="D28:D30"/>
    <mergeCell ref="E28:E30"/>
    <mergeCell ref="F31:F33"/>
    <mergeCell ref="E37:E39"/>
    <mergeCell ref="F37:F39"/>
    <mergeCell ref="O28:O30"/>
    <mergeCell ref="Q28:Q30"/>
    <mergeCell ref="Q22:Q24"/>
    <mergeCell ref="F25:F27"/>
    <mergeCell ref="Q25:Q27"/>
    <mergeCell ref="J22:J24"/>
    <mergeCell ref="M22:M24"/>
    <mergeCell ref="N22:N24"/>
    <mergeCell ref="O22:O24"/>
    <mergeCell ref="F28:F30"/>
    <mergeCell ref="G28:G30"/>
    <mergeCell ref="H28:H30"/>
    <mergeCell ref="H22:H24"/>
    <mergeCell ref="I22:I24"/>
    <mergeCell ref="I28:I30"/>
    <mergeCell ref="M19:M21"/>
    <mergeCell ref="N19:N21"/>
    <mergeCell ref="O19:O21"/>
    <mergeCell ref="Q19:Q21"/>
    <mergeCell ref="B22:B24"/>
    <mergeCell ref="C22:C24"/>
    <mergeCell ref="D22:D24"/>
    <mergeCell ref="E22:E24"/>
    <mergeCell ref="F22:F24"/>
    <mergeCell ref="G22:G24"/>
    <mergeCell ref="B19:B21"/>
    <mergeCell ref="C19:C21"/>
    <mergeCell ref="D19:D21"/>
    <mergeCell ref="E19:E21"/>
    <mergeCell ref="F19:F21"/>
    <mergeCell ref="G19:G21"/>
    <mergeCell ref="H19:H21"/>
    <mergeCell ref="I19:I21"/>
    <mergeCell ref="J19:J21"/>
    <mergeCell ref="N13:N15"/>
    <mergeCell ref="O13:O15"/>
    <mergeCell ref="Q13:Q15"/>
    <mergeCell ref="B16:B18"/>
    <mergeCell ref="C16:C18"/>
    <mergeCell ref="D16:D18"/>
    <mergeCell ref="E16:E18"/>
    <mergeCell ref="F16:F18"/>
    <mergeCell ref="G16:G18"/>
    <mergeCell ref="Q16:Q18"/>
    <mergeCell ref="H16:H18"/>
    <mergeCell ref="I16:I18"/>
    <mergeCell ref="J16:J18"/>
    <mergeCell ref="M16:M18"/>
    <mergeCell ref="N16:N18"/>
    <mergeCell ref="O16:O18"/>
    <mergeCell ref="K9:L9"/>
    <mergeCell ref="B10:B12"/>
    <mergeCell ref="C10:C12"/>
    <mergeCell ref="D10:D12"/>
    <mergeCell ref="E10:E12"/>
    <mergeCell ref="F10:F12"/>
    <mergeCell ref="G10:G12"/>
    <mergeCell ref="Q10:Q12"/>
    <mergeCell ref="B13:B15"/>
    <mergeCell ref="C13:C15"/>
    <mergeCell ref="D13:D15"/>
    <mergeCell ref="E13:E15"/>
    <mergeCell ref="F13:F15"/>
    <mergeCell ref="G13:G15"/>
    <mergeCell ref="H13:H15"/>
    <mergeCell ref="I13:I15"/>
    <mergeCell ref="J13:J15"/>
    <mergeCell ref="H10:H12"/>
    <mergeCell ref="I10:I12"/>
    <mergeCell ref="J10:J12"/>
    <mergeCell ref="M10:M12"/>
    <mergeCell ref="N10:N12"/>
    <mergeCell ref="O10:O12"/>
    <mergeCell ref="M13:M15"/>
    <mergeCell ref="B3:Q3"/>
    <mergeCell ref="B4:Q4"/>
    <mergeCell ref="B6:B8"/>
    <mergeCell ref="C6:C8"/>
    <mergeCell ref="D6:D8"/>
    <mergeCell ref="E6:E8"/>
    <mergeCell ref="F6:F8"/>
    <mergeCell ref="G6:G8"/>
    <mergeCell ref="H6:P6"/>
    <mergeCell ref="Q6:Q8"/>
    <mergeCell ref="H7:H8"/>
    <mergeCell ref="I7:P7"/>
    <mergeCell ref="K8:L8"/>
  </mergeCells>
  <pageMargins left="0.7" right="0.7" top="0.75" bottom="0.75" header="0.3" footer="0.3"/>
  <pageSetup paperSize="9" scale="4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4:G28"/>
  <sheetViews>
    <sheetView tabSelected="1" workbookViewId="0">
      <selection activeCell="I17" sqref="I17"/>
    </sheetView>
  </sheetViews>
  <sheetFormatPr defaultRowHeight="15"/>
  <cols>
    <col min="5" max="5" width="48.140625" customWidth="1"/>
    <col min="6" max="6" width="18.42578125" customWidth="1"/>
    <col min="7" max="7" width="18.28515625" customWidth="1"/>
  </cols>
  <sheetData>
    <row r="4" spans="2:7" ht="51" customHeight="1">
      <c r="B4" s="359" t="s">
        <v>261</v>
      </c>
      <c r="C4" s="360"/>
      <c r="D4" s="360"/>
      <c r="E4" s="360"/>
      <c r="F4" s="360"/>
      <c r="G4" s="360"/>
    </row>
    <row r="5" spans="2:7" ht="33" customHeight="1">
      <c r="B5" s="361" t="s">
        <v>304</v>
      </c>
      <c r="C5" s="362"/>
      <c r="D5" s="362"/>
      <c r="E5" s="362"/>
      <c r="F5" s="362"/>
      <c r="G5" s="362"/>
    </row>
    <row r="6" spans="2:7" ht="15.75">
      <c r="B6" s="69"/>
      <c r="C6" s="69"/>
      <c r="D6" s="69"/>
      <c r="E6" s="69"/>
      <c r="F6" s="69"/>
      <c r="G6" s="42" t="s">
        <v>3</v>
      </c>
    </row>
    <row r="7" spans="2:7">
      <c r="B7" s="363" t="s">
        <v>4</v>
      </c>
      <c r="C7" s="363" t="s">
        <v>5</v>
      </c>
      <c r="D7" s="363" t="s">
        <v>6</v>
      </c>
      <c r="E7" s="368" t="s">
        <v>262</v>
      </c>
      <c r="F7" s="363" t="s">
        <v>263</v>
      </c>
      <c r="G7" s="363" t="s">
        <v>264</v>
      </c>
    </row>
    <row r="8" spans="2:7">
      <c r="B8" s="364"/>
      <c r="C8" s="364"/>
      <c r="D8" s="366"/>
      <c r="E8" s="369"/>
      <c r="F8" s="364"/>
      <c r="G8" s="364"/>
    </row>
    <row r="9" spans="2:7">
      <c r="B9" s="365"/>
      <c r="C9" s="365"/>
      <c r="D9" s="367"/>
      <c r="E9" s="370"/>
      <c r="F9" s="365"/>
      <c r="G9" s="365"/>
    </row>
    <row r="10" spans="2:7">
      <c r="B10" s="251">
        <v>1</v>
      </c>
      <c r="C10" s="251">
        <v>2</v>
      </c>
      <c r="D10" s="251">
        <v>3</v>
      </c>
      <c r="E10" s="251"/>
      <c r="F10" s="251">
        <v>4</v>
      </c>
      <c r="G10" s="251">
        <v>5</v>
      </c>
    </row>
    <row r="11" spans="2:7" ht="30" customHeight="1">
      <c r="B11" s="252">
        <v>852</v>
      </c>
      <c r="C11" s="253"/>
      <c r="D11" s="254"/>
      <c r="E11" s="255" t="s">
        <v>29</v>
      </c>
      <c r="F11" s="239">
        <v>488000</v>
      </c>
      <c r="G11" s="239">
        <v>488000</v>
      </c>
    </row>
    <row r="12" spans="2:7" ht="24.75" customHeight="1">
      <c r="B12" s="256"/>
      <c r="C12" s="253">
        <v>85202</v>
      </c>
      <c r="D12" s="254"/>
      <c r="E12" s="257" t="s">
        <v>265</v>
      </c>
      <c r="F12" s="258">
        <v>488000</v>
      </c>
      <c r="G12" s="258">
        <v>488000</v>
      </c>
    </row>
    <row r="13" spans="2:7" ht="42.75" customHeight="1">
      <c r="B13" s="252"/>
      <c r="C13" s="253"/>
      <c r="D13" s="254" t="s">
        <v>266</v>
      </c>
      <c r="E13" s="259" t="s">
        <v>267</v>
      </c>
      <c r="F13" s="260">
        <v>488000</v>
      </c>
      <c r="G13" s="260"/>
    </row>
    <row r="14" spans="2:7" ht="20.25" customHeight="1">
      <c r="B14" s="252"/>
      <c r="C14" s="253"/>
      <c r="D14" s="254" t="s">
        <v>268</v>
      </c>
      <c r="E14" s="259" t="s">
        <v>269</v>
      </c>
      <c r="F14" s="260"/>
      <c r="G14" s="263">
        <v>4500</v>
      </c>
    </row>
    <row r="15" spans="2:7" ht="19.5" customHeight="1">
      <c r="B15" s="252"/>
      <c r="C15" s="253"/>
      <c r="D15" s="254" t="s">
        <v>270</v>
      </c>
      <c r="E15" s="261" t="s">
        <v>271</v>
      </c>
      <c r="F15" s="260"/>
      <c r="G15" s="263">
        <v>262000</v>
      </c>
    </row>
    <row r="16" spans="2:7" ht="20.25" customHeight="1">
      <c r="B16" s="252"/>
      <c r="C16" s="253"/>
      <c r="D16" s="254" t="s">
        <v>272</v>
      </c>
      <c r="E16" s="261" t="s">
        <v>273</v>
      </c>
      <c r="F16" s="260"/>
      <c r="G16" s="263">
        <v>8000</v>
      </c>
    </row>
    <row r="17" spans="2:7" ht="19.5" customHeight="1">
      <c r="B17" s="252"/>
      <c r="C17" s="253"/>
      <c r="D17" s="254" t="s">
        <v>274</v>
      </c>
      <c r="E17" s="261" t="s">
        <v>275</v>
      </c>
      <c r="F17" s="260"/>
      <c r="G17" s="263">
        <v>43000</v>
      </c>
    </row>
    <row r="18" spans="2:7" ht="18.75" customHeight="1">
      <c r="B18" s="252"/>
      <c r="C18" s="253"/>
      <c r="D18" s="254" t="s">
        <v>276</v>
      </c>
      <c r="E18" s="261" t="s">
        <v>277</v>
      </c>
      <c r="F18" s="260"/>
      <c r="G18" s="263">
        <v>6500</v>
      </c>
    </row>
    <row r="19" spans="2:7" ht="17.25" customHeight="1">
      <c r="B19" s="252"/>
      <c r="C19" s="253"/>
      <c r="D19" s="254" t="s">
        <v>278</v>
      </c>
      <c r="E19" s="259" t="s">
        <v>279</v>
      </c>
      <c r="F19" s="260"/>
      <c r="G19" s="263">
        <v>17000</v>
      </c>
    </row>
    <row r="20" spans="2:7" ht="19.5" customHeight="1">
      <c r="B20" s="252"/>
      <c r="C20" s="253"/>
      <c r="D20" s="254" t="s">
        <v>280</v>
      </c>
      <c r="E20" s="259" t="s">
        <v>281</v>
      </c>
      <c r="F20" s="260"/>
      <c r="G20" s="263">
        <v>53000</v>
      </c>
    </row>
    <row r="21" spans="2:7" ht="20.25" customHeight="1">
      <c r="B21" s="252"/>
      <c r="C21" s="253"/>
      <c r="D21" s="254" t="s">
        <v>282</v>
      </c>
      <c r="E21" s="259" t="s">
        <v>283</v>
      </c>
      <c r="F21" s="260"/>
      <c r="G21" s="263">
        <v>15000</v>
      </c>
    </row>
    <row r="22" spans="2:7" ht="20.25" customHeight="1">
      <c r="B22" s="252"/>
      <c r="C22" s="253"/>
      <c r="D22" s="254" t="s">
        <v>284</v>
      </c>
      <c r="E22" s="259" t="s">
        <v>285</v>
      </c>
      <c r="F22" s="260"/>
      <c r="G22" s="263">
        <v>44000</v>
      </c>
    </row>
    <row r="23" spans="2:7" ht="19.5" customHeight="1">
      <c r="B23" s="252"/>
      <c r="C23" s="253"/>
      <c r="D23" s="254" t="s">
        <v>286</v>
      </c>
      <c r="E23" s="259" t="s">
        <v>287</v>
      </c>
      <c r="F23" s="260"/>
      <c r="G23" s="263">
        <v>5000</v>
      </c>
    </row>
    <row r="24" spans="2:7" ht="18.75" customHeight="1">
      <c r="B24" s="252"/>
      <c r="C24" s="253"/>
      <c r="D24" s="254" t="s">
        <v>288</v>
      </c>
      <c r="E24" s="259" t="s">
        <v>289</v>
      </c>
      <c r="F24" s="260"/>
      <c r="G24" s="263">
        <v>500</v>
      </c>
    </row>
    <row r="25" spans="2:7" ht="17.25" customHeight="1">
      <c r="B25" s="252"/>
      <c r="C25" s="253"/>
      <c r="D25" s="254" t="s">
        <v>290</v>
      </c>
      <c r="E25" s="259" t="s">
        <v>291</v>
      </c>
      <c r="F25" s="260"/>
      <c r="G25" s="263">
        <v>13500</v>
      </c>
    </row>
    <row r="26" spans="2:7" ht="17.25" customHeight="1">
      <c r="B26" s="252"/>
      <c r="C26" s="253"/>
      <c r="D26" s="254" t="s">
        <v>292</v>
      </c>
      <c r="E26" s="259" t="s">
        <v>293</v>
      </c>
      <c r="F26" s="260"/>
      <c r="G26" s="263">
        <v>1000</v>
      </c>
    </row>
    <row r="27" spans="2:7" ht="28.5" customHeight="1">
      <c r="B27" s="252"/>
      <c r="C27" s="253"/>
      <c r="D27" s="254" t="s">
        <v>294</v>
      </c>
      <c r="E27" s="259" t="s">
        <v>295</v>
      </c>
      <c r="F27" s="260"/>
      <c r="G27" s="263">
        <v>15000</v>
      </c>
    </row>
    <row r="28" spans="2:7" ht="15.75">
      <c r="B28" s="357" t="s">
        <v>85</v>
      </c>
      <c r="C28" s="358"/>
      <c r="D28" s="358"/>
      <c r="E28" s="358"/>
      <c r="F28" s="262">
        <f>+F11</f>
        <v>488000</v>
      </c>
      <c r="G28" s="262">
        <f>+G14+G15+G16+G17+G18+G19+G20+G21+G22+G23+G24+G25+G26+G27</f>
        <v>488000</v>
      </c>
    </row>
  </sheetData>
  <mergeCells count="9">
    <mergeCell ref="B28:E28"/>
    <mergeCell ref="B4:G4"/>
    <mergeCell ref="B5:G5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Zał nr 13</vt:lpstr>
      <vt:lpstr>Zał nr 4</vt:lpstr>
      <vt:lpstr>Zał nr 5</vt:lpstr>
      <vt:lpstr>Zał nr 9,</vt:lpstr>
      <vt:lpstr>Zał nr 11 ,</vt:lpstr>
      <vt:lpstr>Zał nr 3 WPI</vt:lpstr>
      <vt:lpstr>zał Nr 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2009-03-05T07:01:09Z</dcterms:modified>
</cp:coreProperties>
</file>